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09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<sst xmlns="http://schemas.openxmlformats.org/spreadsheetml/2006/main" count="5842" uniqueCount="1511">
  <si>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</si>
  <si>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</si>
  <si>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</si>
  <si>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</si>
  <si>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</si>
  <si>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</si>
  <si>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</si>
  <si>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</si>
  <si>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</si>
  <si>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</si>
  <si>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</si>
  <si>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</si>
  <si>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</si>
  <si>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</si>
  <si>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</si>
  <si>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</si>
  <si>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</si>
  <si>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</si>
  <si>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</si>
  <si>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</si>
  <si>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</si>
  <si>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</si>
  <si>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</si>
  <si>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</si>
  <si>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</si>
  <si>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</si>
  <si>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</si>
  <si>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</si>
  <si>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</si>
  <si>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</si>
  <si>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</si>
  <si>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</si>
  <si>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</si>
  <si>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</si>
  <si>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</si>
  <si>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</si>
  <si>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</si>
  <si>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</si>
  <si>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</si>
  <si>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</si>
  <si>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</si>
  <si>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</si>
  <si>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</si>
  <si>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</si>
  <si>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</si>
  <si>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</si>
  <si>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</si>
  <si>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</si>
  <si>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</si>
  <si>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</si>
  <si>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</si>
  <si>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</si>
  <si>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</si>
  <si>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</si>
  <si>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</si>
  <si>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</si>
  <si>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</si>
  <si>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</si>
  <si>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</si>
  <si>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</si>
  <si>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</si>
  <si>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</si>
  <si>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</si>
  <si>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</si>
  <si>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</si>
  <si>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</si>
  <si>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</si>
  <si>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</si>
  <si>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</si>
  <si>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</si>
  <si>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</si>
  <si>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</si>
  <si>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</si>
  <si>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</si>
  <si>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</si>
  <si>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</si>
  <si>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</si>
  <si>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</si>
  <si>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</si>
  <si>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</si>
  <si>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</si>
  <si>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</si>
  <si>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</si>
  <si>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</si>
  <si>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</si>
  <si>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</si>
  <si>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</si>
  <si>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</si>
  <si>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</si>
  <si>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</si>
  <si>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</si>
  <si>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</si>
  <si>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</si>
  <si>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</si>
  <si>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</si>
  <si>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</si>
  <si>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</si>
  <si>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</si>
  <si>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</si>
  <si>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</si>
  <si>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</si>
  <si>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</si>
  <si>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</si>
  <si>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</si>
  <si>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</si>
  <si>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</si>
  <si>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</si>
  <si>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</si>
  <si>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</si>
  <si>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</si>
  <si>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</si>
  <si>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</si>
  <si>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</si>
  <si>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</si>
  <si>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</si>
  <si>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</si>
  <si>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</si>
  <si>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</si>
  <si>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</si>
  <si>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</si>
  <si>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</si>
  <si>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</si>
  <si>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</si>
  <si>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</si>
  <si>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</si>
  <si>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</si>
  <si>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</si>
  <si>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</si>
  <si>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</si>
  <si>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</si>
  <si>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</si>
  <si>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</si>
  <si>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</si>
  <si>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</si>
  <si>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</si>
  <si>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</si>
  <si>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</si>
  <si>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</si>
  <si>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</si>
  <si>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</si>
  <si>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</si>
  <si>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</si>
  <si>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</si>
  <si>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</si>
  <si>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</si>
  <si>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</si>
  <si>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</si>
  <si>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</si>
  <si>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</si>
  <si>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</si>
  <si>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</si>
  <si>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</si>
  <si>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</si>
  <si>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</si>
  <si>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</si>
  <si>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</si>
  <si>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</si>
  <si>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</si>
  <si>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</si>
  <si>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</si>
  <si>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</si>
  <si>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</si>
  <si>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</si>
  <si>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</si>
  <si>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</si>
  <si>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</si>
  <si>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</si>
  <si>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</si>
  <si>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</si>
  <si>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</si>
  <si>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</si>
  <si>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</si>
  <si>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</si>
  <si>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</si>
  <si>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</si>
  <si>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</si>
  <si>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</si>
  <si>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</si>
  <si>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</si>
  <si>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</si>
  <si>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</si>
  <si>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</si>
  <si>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</si>
  <si>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</si>
  <si>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</si>
  <si>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</si>
  <si>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</si>
  <si>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</si>
  <si>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</si>
  <si>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</si>
  <si>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</si>
  <si>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</si>
  <si>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</si>
  <si>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</si>
  <si>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</si>
  <si>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</si>
  <si>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</si>
  <si>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</si>
  <si>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</si>
  <si>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</si>
  <si>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</si>
  <si>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</si>
  <si>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</si>
  <si>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</si>
  <si>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</si>
  <si>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</si>
  <si>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</si>
  <si>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</si>
  <si>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</si>
  <si>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</si>
  <si>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</si>
  <si>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</si>
  <si>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</si>
  <si>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</si>
  <si>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</si>
  <si>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</si>
  <si>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</si>
  <si>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</si>
  <si>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</si>
  <si>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</si>
  <si>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</si>
  <si>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</si>
  <si>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</si>
  <si>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</si>
  <si>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</si>
  <si>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</si>
  <si>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</si>
  <si>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</si>
  <si>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</si>
  <si>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</si>
  <si>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</si>
  <si>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</si>
  <si>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</si>
  <si>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</si>
  <si>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</si>
  <si>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</si>
  <si>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</si>
  <si>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</si>
  <si>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</si>
  <si>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</si>
  <si>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</si>
  <si>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</si>
  <si>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</si>
  <si>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</si>
  <si>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</si>
  <si>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</si>
  <si>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</si>
  <si>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</si>
  <si>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</si>
  <si>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</si>
  <si>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</si>
  <si>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</si>
  <si>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</si>
  <si>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</si>
  <si>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</si>
  <si>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</si>
  <si>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</si>
  <si>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</si>
  <si>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</si>
  <si>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</si>
  <si>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</si>
  <si>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</si>
  <si>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</si>
  <si>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</si>
  <si>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</si>
  <si>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</si>
  <si>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</si>
  <si>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</si>
  <si>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</si>
  <si>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</si>
  <si>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</si>
  <si>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</si>
  <si>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</si>
  <si>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</si>
  <si>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</si>
  <si>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</si>
  <si>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</si>
  <si>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</si>
  <si>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</si>
  <si>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</si>
  <si>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</si>
  <si>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</si>
  <si>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</si>
  <si>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</si>
  <si>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</si>
  <si>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</si>
  <si>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</si>
  <si>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</si>
  <si>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</si>
  <si>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</si>
  <si>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</si>
  <si>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</si>
  <si>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</si>
  <si>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</si>
  <si>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</si>
  <si>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</si>
  <si>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</si>
  <si>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</si>
  <si>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</si>
  <si>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</si>
  <si>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</si>
  <si>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</si>
  <si>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</si>
  <si>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</si>
  <si>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</si>
  <si>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</si>
  <si>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</si>
  <si>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</si>
  <si>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</si>
  <si>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</si>
  <si>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</si>
  <si>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</si>
  <si>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</si>
  <si>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</si>
  <si>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</si>
  <si>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</si>
  <si>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</si>
  <si>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</si>
  <si>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</si>
  <si>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</si>
  <si>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</si>
  <si>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</si>
  <si>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</si>
  <si>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</si>
  <si>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</si>
  <si>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</si>
  <si>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</si>
  <si>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</si>
  <si>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</si>
  <si>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</si>
  <si>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</si>
  <si>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</si>
  <si>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</si>
  <si>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</si>
  <si>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</si>
  <si>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</si>
  <si>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</si>
  <si>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</si>
  <si>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</si>
  <si>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</si>
  <si>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</si>
  <si>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</si>
  <si>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</si>
  <si>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</si>
  <si>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</si>
  <si>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</si>
  <si>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</si>
  <si>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</si>
  <si>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</si>
  <si>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</si>
  <si>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</si>
  <si>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</si>
  <si>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</si>
  <si>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</si>
  <si>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</si>
  <si>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</si>
  <si>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</si>
  <si>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</si>
  <si>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</si>
  <si>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</si>
  <si>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</si>
  <si>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</si>
  <si>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</si>
  <si>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</si>
  <si>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</si>
  <si>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</si>
  <si>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</si>
  <si>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</si>
  <si>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</si>
  <si>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</si>
  <si>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</si>
  <si>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</si>
  <si>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</si>
  <si>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</si>
  <si>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</si>
  <si>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</si>
  <si>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</si>
  <si>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</si>
  <si>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</si>
  <si>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</si>
  <si>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</si>
  <si>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</si>
  <si>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</si>
  <si>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</si>
  <si>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</si>
  <si>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</si>
  <si>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</si>
  <si>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</si>
  <si>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</si>
  <si>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</si>
  <si>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</si>
  <si>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</si>
  <si>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</si>
  <si>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</si>
  <si>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</si>
  <si>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</si>
  <si>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</si>
  <si>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</si>
  <si>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</si>
  <si>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</si>
  <si>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</si>
  <si>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</si>
  <si>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</si>
  <si>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</si>
  <si>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</si>
  <si>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</si>
  <si>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</si>
  <si>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</si>
  <si>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</si>
  <si>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</si>
  <si>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</si>
  <si>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</si>
  <si>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</si>
  <si>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</si>
  <si>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</si>
  <si>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</si>
  <si>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</si>
  <si>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</si>
  <si>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</si>
  <si>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</si>
  <si>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</si>
  <si>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</si>
  <si>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</si>
  <si>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</si>
  <si>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</si>
  <si>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</si>
  <si>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</si>
  <si>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</si>
  <si>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</si>
  <si>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</si>
  <si>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</si>
  <si>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</si>
  <si>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</si>
  <si>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</si>
  <si>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</si>
  <si>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</si>
  <si>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</si>
  <si>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</si>
  <si>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</si>
  <si>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</si>
  <si>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</si>
  <si>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</si>
  <si>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</si>
  <si>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</si>
  <si>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</si>
  <si>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</si>
  <si>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</si>
  <si>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</si>
  <si>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</si>
  <si>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</si>
  <si>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</si>
  <si>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</si>
  <si>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</si>
  <si>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</si>
  <si>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</si>
  <si>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</si>
  <si>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</si>
  <si>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</si>
  <si>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</si>
  <si>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</si>
  <si>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</si>
  <si>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</si>
  <si>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</si>
  <si>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</si>
  <si>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</si>
  <si>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</si>
  <si>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</si>
  <si>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</si>
  <si>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</si>
  <si>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</si>
  <si>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</si>
  <si>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</si>
  <si>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</si>
  <si>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</si>
  <si>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</si>
  <si>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</si>
  <si>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</si>
  <si>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</si>
  <si>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</si>
  <si>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</si>
  <si>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</si>
  <si>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</si>
  <si>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</si>
  <si>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</si>
  <si>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</si>
  <si>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</si>
  <si>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</si>
  <si>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</si>
  <si>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</si>
  <si>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</si>
  <si>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</si>
  <si>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</si>
  <si>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</si>
  <si>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</si>
  <si>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</si>
  <si>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</si>
  <si>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</si>
  <si>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</si>
  <si>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</si>
  <si>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</si>
  <si>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</si>
  <si>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</si>
  <si>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</si>
  <si>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</si>
  <si>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</si>
  <si>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</si>
  <si>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</si>
  <si>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</si>
  <si>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</si>
  <si>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</si>
  <si>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</si>
  <si>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</si>
  <si>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</si>
  <si>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</si>
  <si>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</si>
  <si>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</si>
  <si>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</si>
  <si>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</si>
  <si>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</si>
  <si>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</si>
  <si>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</si>
  <si>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</si>
  <si>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</si>
  <si>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</si>
  <si>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</si>
  <si>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</si>
  <si>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</si>
  <si>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</si>
  <si>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</si>
  <si>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</si>
  <si>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</si>
  <si>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</si>
  <si>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</si>
  <si>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</si>
  <si>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</si>
  <si>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</si>
  <si>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</si>
  <si>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</si>
  <si>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</si>
  <si>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</si>
  <si>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</si>
  <si>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</si>
  <si>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</si>
  <si>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</si>
  <si>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</si>
  <si>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</si>
  <si>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</si>
  <si>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</si>
  <si>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</si>
  <si>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</si>
  <si>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</si>
  <si>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</si>
  <si>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</si>
  <si>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</si>
  <si>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</si>
  <si>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</si>
  <si>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</si>
  <si>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</si>
  <si>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</si>
  <si>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</si>
  <si>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</si>
  <si>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</si>
  <si>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</si>
  <si>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</si>
  <si>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</si>
  <si>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</si>
  <si>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</si>
  <si>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</si>
  <si>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</si>
  <si>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</si>
  <si>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</si>
  <si>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</si>
  <si>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</si>
  <si>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</si>
  <si>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</si>
  <si>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</si>
  <si>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</si>
  <si>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</si>
  <si>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</si>
  <si>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</si>
  <si>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</si>
  <si>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</si>
  <si>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</si>
  <si>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</si>
  <si>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</si>
  <si>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</si>
  <si>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</si>
  <si>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</si>
  <si>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</si>
  <si>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</si>
  <si>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</si>
  <si>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</si>
  <si>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</si>
  <si>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</si>
  <si>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</si>
  <si>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</si>
  <si>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</si>
  <si>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</si>
  <si>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</si>
  <si>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</si>
  <si>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</si>
  <si>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</si>
  <si>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</si>
  <si>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</si>
  <si>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</si>
  <si>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</si>
  <si>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</si>
  <si>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</si>
  <si>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</si>
  <si>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</si>
  <si>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</si>
  <si>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</si>
  <si>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</si>
  <si>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</si>
  <si>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</si>
  <si>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</si>
  <si>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</si>
  <si>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</si>
  <si>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</si>
  <si>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</si>
  <si>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</si>
  <si>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</si>
  <si>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</si>
  <si>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</si>
  <si>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</si>
  <si>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</si>
  <si>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</si>
  <si>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</si>
  <si>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</si>
  <si>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</si>
  <si>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</si>
  <si>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</si>
  <si>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</si>
  <si>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</si>
  <si>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</si>
  <si>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</si>
  <si>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</si>
  <si>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</si>
  <si>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</si>
  <si>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</si>
  <si>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</si>
  <si>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</si>
  <si>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</si>
  <si>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</si>
  <si>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</si>
  <si>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</si>
  <si>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</si>
  <si>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</si>
  <si>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</si>
  <si>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</si>
  <si>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</si>
  <si>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</si>
  <si>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</si>
  <si>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</si>
  <si>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</si>
  <si>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</si>
  <si>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</si>
  <si>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</si>
  <si>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</si>
  <si>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</si>
  <si>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</si>
  <si>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</si>
  <si>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</si>
  <si>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</si>
  <si>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</si>
  <si>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</si>
  <si>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</si>
  <si>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</si>
  <si>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</si>
  <si>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</si>
  <si>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</si>
  <si>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</si>
  <si>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</si>
  <si>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</si>
  <si>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</si>
  <si>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</si>
  <si>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</si>
  <si>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</si>
  <si>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</si>
  <si>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</si>
  <si>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</si>
  <si>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</si>
  <si>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</si>
  <si>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</si>
  <si>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</si>
  <si>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</si>
  <si>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</si>
  <si>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</si>
  <si>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</si>
  <si>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</si>
  <si>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</si>
  <si>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</si>
  <si>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</si>
  <si>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</si>
  <si>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</si>
  <si>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</si>
  <si>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</si>
  <si>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</si>
  <si>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</si>
  <si>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</si>
  <si>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</si>
  <si>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</si>
  <si>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</si>
  <si>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</si>
  <si>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</si>
  <si>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</si>
  <si>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</si>
  <si>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</si>
  <si>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</si>
  <si>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</si>
  <si>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</si>
  <si>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</si>
  <si>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</si>
  <si>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</si>
  <si>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</si>
  <si>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</si>
  <si>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</si>
  <si>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</si>
  <si>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</si>
  <si>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</si>
  <si>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</si>
  <si>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</si>
  <si>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</si>
  <si>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</si>
  <si>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</si>
  <si>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</si>
  <si>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</si>
  <si>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</si>
  <si>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</si>
  <si>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</si>
  <si>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</si>
  <si>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</si>
  <si>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</si>
  <si>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</si>
  <si>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</si>
  <si>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</si>
  <si>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</si>
  <si>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</si>
  <si>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</si>
  <si>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</si>
  <si>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</si>
  <si>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</si>
  <si>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</si>
  <si>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</si>
  <si>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</si>
  <si>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</si>
  <si>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</si>
  <si>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</si>
  <si>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</si>
  <si>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</si>
  <si>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</si>
  <si>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</si>
  <si>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</si>
  <si>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</si>
  <si>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</si>
  <si>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</si>
  <si>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</si>
  <si>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</si>
  <si>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</si>
  <si>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</si>
  <si>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</si>
  <si>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</si>
  <si>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</si>
  <si>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</si>
  <si>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</si>
  <si>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</si>
  <si>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</si>
  <si>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</si>
  <si>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</si>
  <si>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</si>
  <si>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</si>
  <si>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</si>
  <si>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</si>
  <si>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</si>
  <si>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</si>
  <si>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</si>
  <si>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</si>
  <si>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</si>
  <si>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</si>
  <si>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</si>
  <si>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</si>
  <si>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</si>
  <si>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</si>
  <si>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</si>
  <si>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</si>
  <si>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</si>
  <si>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</si>
  <si>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</si>
  <si>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</si>
  <si>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</si>
  <si>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</si>
  <si>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</si>
  <si>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</si>
  <si>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</si>
  <si>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</si>
  <si>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</si>
  <si>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</si>
  <si>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</si>
  <si>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</si>
  <si>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</si>
  <si>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</si>
  <si>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</si>
  <si>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</si>
  <si>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</si>
  <si>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</si>
  <si>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</si>
  <si>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</si>
  <si>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</si>
  <si>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</si>
  <si>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</si>
  <si>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</si>
  <si>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</si>
  <si>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</si>
  <si>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</si>
  <si>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</si>
  <si>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</si>
  <si>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</si>
  <si>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</si>
  <si>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</si>
  <si>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</si>
  <si>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</si>
  <si>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</si>
  <si>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</si>
  <si>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</si>
  <si>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</si>
  <si>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</si>
  <si>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</si>
  <si>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</si>
  <si>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</si>
  <si>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</si>
  <si>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</si>
  <si>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</si>
  <si>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</si>
  <si>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</si>
  <si>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</si>
  <si>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</si>
  <si>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</si>
  <si>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</si>
  <si>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</si>
  <si>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</si>
  <si>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</si>
  <si>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</si>
  <si>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</si>
  <si>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</si>
  <si>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</si>
  <si>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</si>
  <si>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</si>
  <si>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</si>
  <si>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</si>
  <si>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</si>
  <si>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</si>
  <si>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</si>
  <si>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</si>
  <si>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</si>
  <si>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</si>
  <si>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</si>
  <si>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</si>
  <si>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</si>
  <si>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</si>
  <si>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</si>
  <si>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</si>
  <si>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</si>
  <si>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</si>
  <si>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</si>
  <si>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</si>
  <si>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</si>
  <si>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</si>
  <si>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</si>
  <si>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</si>
  <si>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</si>
  <si>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</si>
  <si>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</si>
  <si>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</si>
  <si>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</si>
  <si>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</si>
  <si>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</si>
  <si>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</si>
  <si>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</si>
  <si>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</si>
  <si>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</si>
  <si>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</si>
  <si>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</si>
  <si>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</si>
  <si>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</si>
  <si>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</si>
  <si>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</si>
  <si>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</si>
  <si>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</si>
  <si>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</si>
  <si>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</si>
  <si>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</si>
  <si>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</si>
  <si>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</si>
  <si>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</si>
  <si>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</si>
  <si>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</si>
  <si>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</si>
  <si>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</si>
  <si>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</si>
  <si>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</si>
  <si>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</si>
  <si>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</si>
  <si>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</si>
  <si>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</si>
  <si>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</si>
  <si>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</si>
  <si>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</si>
  <si>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</si>
  <si>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</si>
  <si>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</si>
  <si>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</si>
  <si>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</si>
  <si>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</si>
  <si>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</si>
  <si>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</si>
  <si>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</si>
  <si>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</si>
  <si>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</si>
  <si>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</si>
  <si>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</si>
  <si>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</si>
  <si>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</si>
  <si>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</si>
  <si>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</si>
  <si>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</si>
  <si>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</si>
  <si>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</si>
  <si>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</si>
  <si>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</si>
  <si>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</si>
  <si>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</si>
  <si>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</si>
  <si>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</si>
  <si>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</si>
  <si>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</si>
  <si>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</si>
  <si>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</si>
  <si>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</si>
  <si>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</si>
  <si>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</si>
  <si>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</si>
  <si>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</si>
  <si>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</si>
  <si>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</si>
  <si>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</si>
  <si>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</si>
  <si>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</si>
  <si>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</si>
  <si>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</si>
  <si>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</si>
  <si>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</si>
  <si>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</si>
  <si>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</si>
  <si>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</si>
  <si>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</si>
  <si>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</si>
  <si>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</si>
  <si>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</si>
  <si>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</si>
  <si>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</si>
  <si>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</si>
  <si>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</si>
  <si>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</si>
  <si>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</si>
  <si>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</si>
  <si>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</si>
  <si>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</si>
  <si>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</si>
  <si>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</si>
  <si>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</si>
  <si>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</si>
  <si>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</si>
  <si>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</si>
  <si>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</si>
  <si>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</si>
  <si>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</si>
  <si>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</si>
  <si>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</si>
  <si>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</si>
  <si>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</si>
  <si>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</si>
  <si>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</si>
  <si>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</si>
  <si>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</si>
  <si>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</si>
  <si>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</si>
  <si>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</si>
  <si>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</si>
  <si>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</si>
  <si>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</si>
  <si>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</si>
  <si>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</si>
  <si>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</si>
  <si>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</si>
  <si>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</si>
  <si>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</si>
  <si>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</si>
  <si>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</si>
  <si>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</si>
  <si>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</si>
  <si>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</si>
  <si>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</si>
  <si>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</si>
  <si>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</si>
  <si>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</si>
  <si>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</si>
  <si>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</si>
  <si>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</si>
  <si>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</si>
  <si>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</si>
  <si>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</si>
  <si>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</si>
  <si>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</si>
  <si>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</si>
  <si>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</si>
  <si>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</si>
  <si>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</si>
  <si>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</si>
  <si>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</si>
  <si>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</si>
  <si>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</si>
  <si>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</si>
  <si>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</si>
  <si>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</si>
  <si>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</si>
  <si>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</si>
  <si>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</si>
  <si>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</si>
  <si>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</si>
  <si>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</si>
  <si>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</si>
  <si>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</si>
  <si>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</si>
  <si>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</si>
  <si>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</si>
  <si>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</si>
  <si>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</si>
  <si>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</si>
  <si>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</si>
  <si>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</si>
  <si>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</si>
  <si>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</si>
  <si>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</si>
  <si>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</si>
  <si>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</si>
  <si>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</si>
  <si>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</si>
  <si>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</si>
  <si>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</si>
  <si>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</si>
  <si>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</si>
  <si>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</si>
  <si>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</si>
  <si>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</si>
  <si>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</si>
  <si>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</si>
  <si>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</si>
  <si>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</si>
  <si>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</si>
  <si>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</si>
  <si>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</si>
  <si>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</si>
  <si>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</si>
  <si>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</si>
  <si>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</si>
  <si>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</si>
  <si>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</si>
  <si>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</si>
  <si>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</si>
  <si>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</si>
  <si>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</si>
  <si>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</si>
  <si>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</si>
  <si>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</si>
  <si>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</si>
  <si>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</si>
  <si>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</si>
  <si>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</si>
  <si>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</si>
  <si>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</si>
  <si>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</si>
  <si>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</si>
  <si>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</si>
  <si>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</si>
  <si>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</si>
  <si>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</si>
  <si>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</si>
  <si>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</si>
  <si>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</si>
  <si>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</si>
  <si>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</si>
  <si>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</si>
  <si>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</si>
  <si>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</si>
  <si>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</si>
  <si>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</si>
  <si>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</si>
  <si>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</si>
  <si>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</si>
  <si>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</si>
  <si>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</si>
  <si>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</si>
  <si>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</si>
  <si>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</si>
  <si>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</si>
  <si>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</si>
  <si>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</si>
  <si>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</si>
  <si>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</si>
  <si>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</si>
  <si>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</si>
  <si>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</si>
  <si>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</si>
  <si>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</si>
  <si>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</si>
  <si>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</si>
  <si>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</si>
  <si>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</si>
  <si>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</si>
  <si>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</si>
  <si>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</si>
  <si>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</si>
  <si>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</si>
  <si>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</si>
  <si>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</si>
  <si>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</si>
  <si>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</si>
  <si>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</si>
  <si>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</si>
  <si>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</si>
  <si>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</si>
  <si>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</si>
  <si>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</si>
  <si>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</si>
  <si>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</si>
  <si>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</si>
  <si>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</si>
  <si>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</si>
  <si>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</si>
  <si>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</si>
  <si>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</si>
  <si>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</si>
  <si>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</si>
  <si>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</si>
  <si>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</si>
  <si>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</si>
  <si>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</si>
  <si>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</si>
  <si>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</si>
  <si>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</si>
  <si>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</si>
  <si>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</si>
  <si>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</si>
  <si>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</si>
  <si>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</si>
  <si>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</si>
  <si>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</si>
  <si>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</si>
  <si>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</si>
  <si>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</si>
  <si>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</si>
  <si>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</si>
  <si>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</si>
  <si>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</si>
  <si>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</si>
  <si>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</si>
  <si>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</si>
  <si>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</si>
  <si>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</si>
  <si>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</si>
  <si>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</si>
  <si>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</si>
  <si>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</si>
  <si>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</si>
  <si>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</si>
  <si>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</si>
  <si>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</si>
  <si>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</si>
  <si>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</si>
  <si>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</si>
  <si>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</si>
  <si>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</si>
  <si>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</si>
  <si>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</si>
  <si>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</si>
  <si>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</si>
  <si>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</si>
  <si>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</si>
  <si>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</si>
  <si>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</si>
  <si>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</si>
  <si>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</si>
  <si>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</si>
  <si>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</si>
  <si>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</si>
  <si>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</si>
  <si>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</si>
  <si>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</si>
  <si>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</si>
  <si>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</si>
  <si>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</si>
  <si>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</si>
  <si>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</si>
  <si>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</si>
  <si>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</si>
  <si>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</si>
  <si>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</si>
  <si>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</si>
  <si>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</si>
  <si>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</si>
  <si>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</si>
  <si>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</si>
  <si>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</si>
  <si>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</si>
  <si>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</si>
  <si>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</si>
  <si>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</si>
  <si>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</si>
  <si>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</si>
  <si>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</si>
  <si>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</si>
  <si>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</si>
  <si>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</si>
  <si>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</si>
  <si>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</si>
  <si>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</si>
  <si>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</si>
  <si>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</si>
  <si>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</si>
  <si>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</si>
  <si>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</si>
  <si>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</si>
  <si>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</si>
  <si>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</si>
  <si>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</si>
  <si>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</si>
  <si>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</si>
  <si>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</si>
  <si>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</si>
  <si>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</si>
  <si>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</si>
  <si>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</si>
  <si>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</si>
  <si>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</si>
  <si>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</si>
  <si>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</si>
  <si>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</si>
  <si>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</si>
  <si>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</si>
  <si>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</si>
  <si>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</si>
  <si>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</si>
  <si>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</si>
  <si>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</si>
  <si>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</si>
  <si>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</si>
  <si>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</si>
  <si>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</si>
  <si>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</si>
  <si>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</si>
  <si>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</si>
  <si>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</si>
  <si>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</si>
  <si>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</si>
  <si>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</si>
  <si>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</si>
  <si>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</si>
  <si>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</si>
  <si>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</si>
  <si>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</si>
  <si>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</si>
  <si>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</si>
  <si>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</si>
  <si>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</si>
  <si>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</si>
  <si>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</si>
  <si>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</si>
  <si>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</si>
  <si>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</si>
  <si>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</si>
  <si>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</si>
  <si>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</si>
  <si>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</si>
  <si>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</si>
  <si>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</si>
  <si>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</si>
  <si>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</si>
  <si>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</si>
  <si>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</si>
  <si>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</si>
  <si>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</si>
  <si>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</si>
  <si>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</si>
  <si>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</si>
  <si>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</si>
  <si>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</si>
  <si>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</si>
  <si>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</si>
  <si>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</si>
  <si>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</si>
  <si>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</si>
  <si>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</si>
  <si>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</si>
  <si>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</si>
  <si>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</si>
  <si>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</si>
  <si>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</si>
  <si>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</si>
  <si>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</si>
  <si>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</si>
  <si>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</si>
  <si>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</si>
  <si>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</si>
  <si>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</si>
  <si>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</si>
  <si>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</si>
  <si>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</si>
  <si>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</si>
  <si>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</si>
  <si>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</si>
  <si>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</si>
  <si>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</si>
  <si>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</si>
  <si>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</si>
  <si>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</si>
  <si>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</si>
  <si>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</si>
  <si>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</si>
  <si>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</si>
  <si>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</si>
  <si>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</si>
  <si>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</si>
  <si>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</si>
  <si>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</si>
  <si>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</si>
  <si>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</si>
  <si>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</si>
  <si>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</si>
  <si>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</si>
  <si>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</si>
  <si>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</si>
  <si>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</si>
  <si>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</si>
  <si>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</si>
  <si>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</si>
  <si>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</si>
  <si>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</si>
  <si>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</si>
  <si>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</si>
  <si>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</si>
  <si>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</si>
  <si>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</si>
  <si>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</si>
  <si>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</si>
  <si>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</si>
  <si>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</si>
  <si>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</si>
  <si>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</si>
  <si>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</si>
  <si>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</si>
  <si>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</si>
  <si>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</si>
  <si>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</si>
  <si>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</si>
  <si>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</si>
  <si>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</si>
  <si>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</si>
  <si>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</si>
  <si>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</si>
  <si>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</si>
  <si>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</si>
  <si>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</si>
  <si>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</si>
  <si>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</si>
  <si>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</si>
  <si>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</si>
  <si>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</si>
  <si>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</si>
  <si>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</si>
  <si>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</si>
  <si>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</si>
  <si>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</si>
  <si>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</si>
  <si>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</si>
  <si>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</si>
  <si>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</si>
  <si>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</si>
  <si>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</si>
  <si>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</si>
  <si>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</si>
  <si>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</si>
  <si>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</si>
  <si>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</si>
  <si>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</si>
  <si>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</si>
  <si>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</si>
  <si>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</si>
  <si>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</si>
  <si>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</si>
  <si>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</si>
  <si>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</si>
  <si>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</si>
  <si>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</si>
  <si>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</si>
  <si>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</si>
  <si>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</si>
  <si>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</si>
  <si>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</si>
  <si>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</si>
  <si>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</si>
  <si>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</si>
  <si>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</si>
  <si>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</si>
  <si>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</si>
  <si>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</si>
  <si>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</si>
  <si>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</si>
  <si>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</si>
  <si>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</si>
  <si>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</si>
  <si>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</si>
  <si>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</si>
  <si>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</si>
  <si>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</si>
  <si>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</si>
  <si>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</si>
  <si>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</si>
  <si>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</si>
  <si>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</si>
  <si>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</si>
  <si>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</si>
  <si>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</si>
  <si>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</si>
  <si>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</si>
  <si>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</si>
  <si>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</si>
  <si>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</si>
  <si>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</si>
  <si>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</si>
  <si>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</si>
  <si>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</si>
  <si>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</si>
  <si>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</si>
  <si>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</si>
  <si>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</si>
  <si>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</si>
  <si>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</si>
  <si>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</si>
  <si>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</si>
  <si>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</si>
  <si>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</si>
  <si>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</si>
  <si>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</si>
  <si>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</si>
  <si>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</si>
  <si>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</si>
  <si>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</si>
  <si>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</si>
  <si>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</si>
  <si>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</si>
  <si>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</si>
  <si>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</si>
  <si>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</si>
  <si>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</si>
  <si>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</si>
  <si>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</si>
  <si>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</si>
  <si>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</si>
  <si>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</si>
  <si>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</si>
  <si>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</si>
  <si>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</si>
  <si>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</si>
  <si>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</si>
  <si>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</si>
  <si>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</si>
  <si>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</si>
  <si>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</si>
  <si>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</si>
  <si>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</si>
  <si>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</si>
  <si>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</si>
  <si>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</si>
  <si>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</si>
  <si>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</si>
  <si>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</si>
  <si>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</si>
  <si>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</si>
  <si>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</si>
  <si>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</si>
  <si>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</si>
  <si>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</si>
  <si>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</si>
  <si>
    <t>7L-VIH8-AFE4</t>
  </si>
  <si>
    <t>B0B3LRNJ4C</t>
  </si>
  <si>
    <t>【Smart-Bear】T013 キッズ レインコート 男の子 子供用 レインウェア 雨具 小学生 レインポンチョ 防水 防風 収納ポーチ付 梅雨対策 通園 通学 入園 (L)</t>
  </si>
  <si>
    <t>T8-L5ZN-T8OW</t>
  </si>
  <si>
    <t>B0B3LJ11Q7</t>
  </si>
  <si>
    <t>【Smart-Bear】T013 キッズ レインコート 男の子 子供用 レインウェア 雨具 小学生 レインポンチョ 防水 防風 収納ポーチ付 梅雨対策 通園 通学 入園 (M)</t>
  </si>
  <si>
    <t>57-5UCM-3YDR</t>
  </si>
  <si>
    <t>B0B3LXFVG9</t>
  </si>
  <si>
    <t>【Smart-Bear】T013 キッズ レインコート 男の子 子供用 レインウェア 雨具 小学生 レインポンチョ 防水 防風 収納ポーチ付 梅雨対策 通園 通学 入園 (S)</t>
  </si>
  <si>
    <t>WJ-Q5ML-D1TD</t>
  </si>
  <si>
    <t>B0B3LWL1FQ</t>
  </si>
  <si>
    <t>【Smart-Bear】T013 キッズ レインコート 男の子 子供用 レインウェア 雨具 小学生 レインポンチョ 防水 防風 収納ポーチ付 梅雨対策 通園 通学 入園 (XL)</t>
  </si>
  <si>
    <t>T6-G4A1-RR8E</t>
  </si>
  <si>
    <t>B0B3LR181Y</t>
  </si>
  <si>
    <t>【Smart-Bear】T013 キッズ レインコート 男の子 子供用 レインウェア 雨具 小学生 レインポンチョ 防水 防風 収納ポーチ付 梅雨対策 通園 通学 入園 (XXL)</t>
  </si>
  <si>
    <t>4E-8JAQ-UHTH</t>
  </si>
  <si>
    <t>B0B4NVH234</t>
  </si>
  <si>
    <t>【Smart-Bear】T013 キッズ レインコート 男の子 子供用 レインウェア 雨具 小学生 レインポンチョ 防水 防風 収納ポーチ付 梅雨対策 通園 通学 入園 (XXXL)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</si>
</sst>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0.00_ "/>
    <numFmt numFmtId="177" formatCode="_ &quot;￥&quot;* #,##0_ ;_ &quot;￥&quot;* \-#,##0_ ;_ &quot;￥&quot;* &quot;-&quot;_ ;_ @_ "/>
    <numFmt numFmtId="178" formatCode="_ &quot;￥&quot;* #,##0.00_ ;_ &quot;￥&quot;* \-#,##0.00_ ;_ &quot;￥&quot;* &quot;-&quot;??_ ;_ @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3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7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4" fillId="27" borderId="184" applyNumberFormat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35" fillId="34" borderId="188" applyNumberFormat="0" applyAlignment="0" applyProtection="0">
      <alignment vertical="center"/>
    </xf>
    <xf numFmtId="0" fontId="36" fillId="34" borderId="184" applyNumberFormat="0" applyAlignment="0" applyProtection="0">
      <alignment vertical="center"/>
    </xf>
    <xf numFmtId="0" fontId="37" fillId="35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6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5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6" fillId="50" borderId="0" applyNumberFormat="0" applyBorder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0" fillId="0" borderId="0"/>
  </cellStyleXfs>
  <cellXfs count="1082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12" borderId="148" xfId="0" applyFont="1" applyFill="1" applyBorder="1" applyAlignment="1">
      <alignment horizontal="center" vertical="center"/>
    </xf>
    <xf numFmtId="0" fontId="8" fillId="12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12" borderId="148" xfId="0" applyFont="1" applyFill="1" applyBorder="1" applyAlignment="1">
      <alignment vertical="center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10</v>
      </c>
      <c r="BO2" s="605"/>
      <c r="BP2" s="605"/>
      <c r="BQ2" s="605"/>
      <c r="BR2" s="605"/>
      <c r="BS2" s="719"/>
      <c r="BT2" s="551" t="s">
        <v>11</v>
      </c>
      <c r="BU2" s="605"/>
      <c r="BV2" s="605"/>
      <c r="BW2" s="605"/>
      <c r="BX2" s="605"/>
      <c r="BY2" s="719"/>
      <c r="BZ2" s="562" t="s">
        <v>12</v>
      </c>
      <c r="CA2" s="749"/>
      <c r="CB2" s="749"/>
      <c r="CC2" s="749"/>
      <c r="CD2" s="749"/>
      <c r="CE2" s="750"/>
    </row>
    <row r="3" s="672" customFormat="1" ht="24" spans="2:83">
      <c r="B3" s="948" t="s">
        <v>13</v>
      </c>
      <c r="C3" s="948" t="s">
        <v>14</v>
      </c>
      <c r="D3" s="948" t="s">
        <v>15</v>
      </c>
      <c r="E3" s="949" t="s">
        <v>16</v>
      </c>
      <c r="F3" s="948" t="s">
        <v>17</v>
      </c>
      <c r="G3" s="948" t="s">
        <v>18</v>
      </c>
      <c r="H3" s="948" t="s">
        <v>19</v>
      </c>
      <c r="I3" s="948" t="s">
        <v>20</v>
      </c>
      <c r="J3" s="948" t="s">
        <v>21</v>
      </c>
      <c r="K3" s="949" t="s">
        <v>22</v>
      </c>
      <c r="L3" s="962" t="s">
        <v>17</v>
      </c>
      <c r="M3" s="673" t="s">
        <v>18</v>
      </c>
      <c r="N3" s="673" t="s">
        <v>19</v>
      </c>
      <c r="O3" s="673" t="s">
        <v>20</v>
      </c>
      <c r="P3" s="673" t="s">
        <v>21</v>
      </c>
      <c r="Q3" s="984" t="s">
        <v>22</v>
      </c>
      <c r="R3" s="985" t="s">
        <v>17</v>
      </c>
      <c r="S3" s="986" t="s">
        <v>18</v>
      </c>
      <c r="T3" s="986" t="s">
        <v>19</v>
      </c>
      <c r="U3" s="986" t="s">
        <v>20</v>
      </c>
      <c r="V3" s="986" t="s">
        <v>21</v>
      </c>
      <c r="W3" s="984" t="s">
        <v>22</v>
      </c>
      <c r="X3" s="985" t="s">
        <v>17</v>
      </c>
      <c r="Y3" s="986" t="s">
        <v>18</v>
      </c>
      <c r="Z3" s="986" t="s">
        <v>19</v>
      </c>
      <c r="AA3" s="986" t="s">
        <v>20</v>
      </c>
      <c r="AB3" s="986" t="s">
        <v>21</v>
      </c>
      <c r="AC3" s="984" t="s">
        <v>22</v>
      </c>
      <c r="AD3" s="962" t="s">
        <v>17</v>
      </c>
      <c r="AE3" s="673" t="s">
        <v>18</v>
      </c>
      <c r="AF3" s="673" t="s">
        <v>19</v>
      </c>
      <c r="AG3" s="673" t="s">
        <v>20</v>
      </c>
      <c r="AH3" s="673" t="s">
        <v>21</v>
      </c>
      <c r="AI3" s="984" t="s">
        <v>22</v>
      </c>
      <c r="AJ3" s="962" t="s">
        <v>17</v>
      </c>
      <c r="AK3" s="673" t="s">
        <v>18</v>
      </c>
      <c r="AL3" s="673" t="s">
        <v>19</v>
      </c>
      <c r="AM3" s="673" t="s">
        <v>20</v>
      </c>
      <c r="AN3" s="673" t="s">
        <v>21</v>
      </c>
      <c r="AO3" s="984" t="s">
        <v>22</v>
      </c>
      <c r="AP3" s="985" t="s">
        <v>17</v>
      </c>
      <c r="AQ3" s="986" t="s">
        <v>18</v>
      </c>
      <c r="AR3" s="986" t="s">
        <v>19</v>
      </c>
      <c r="AS3" s="986" t="s">
        <v>20</v>
      </c>
      <c r="AT3" s="986" t="s">
        <v>21</v>
      </c>
      <c r="AU3" s="984" t="s">
        <v>22</v>
      </c>
      <c r="AV3" s="985" t="s">
        <v>17</v>
      </c>
      <c r="AW3" s="986" t="s">
        <v>18</v>
      </c>
      <c r="AX3" s="986" t="s">
        <v>19</v>
      </c>
      <c r="AY3" s="986" t="s">
        <v>20</v>
      </c>
      <c r="AZ3" s="986" t="s">
        <v>21</v>
      </c>
      <c r="BA3" s="984" t="s">
        <v>22</v>
      </c>
      <c r="BB3" s="985" t="s">
        <v>17</v>
      </c>
      <c r="BC3" s="986" t="s">
        <v>18</v>
      </c>
      <c r="BD3" s="986" t="s">
        <v>19</v>
      </c>
      <c r="BE3" s="986" t="s">
        <v>20</v>
      </c>
      <c r="BF3" s="986" t="s">
        <v>21</v>
      </c>
      <c r="BG3" s="984" t="s">
        <v>22</v>
      </c>
      <c r="BH3" s="962" t="s">
        <v>17</v>
      </c>
      <c r="BI3" s="673" t="s">
        <v>18</v>
      </c>
      <c r="BJ3" s="673" t="s">
        <v>19</v>
      </c>
      <c r="BK3" s="673" t="s">
        <v>20</v>
      </c>
      <c r="BL3" s="673" t="s">
        <v>21</v>
      </c>
      <c r="BM3" s="984" t="s">
        <v>22</v>
      </c>
      <c r="BN3" s="962" t="s">
        <v>17</v>
      </c>
      <c r="BO3" s="673" t="s">
        <v>18</v>
      </c>
      <c r="BP3" s="673" t="s">
        <v>19</v>
      </c>
      <c r="BQ3" s="673" t="s">
        <v>20</v>
      </c>
      <c r="BR3" s="673" t="s">
        <v>21</v>
      </c>
      <c r="BS3" s="984" t="s">
        <v>22</v>
      </c>
      <c r="BT3" s="962" t="s">
        <v>17</v>
      </c>
      <c r="BU3" s="673" t="s">
        <v>18</v>
      </c>
      <c r="BV3" s="673" t="s">
        <v>19</v>
      </c>
      <c r="BW3" s="673" t="s">
        <v>20</v>
      </c>
      <c r="BX3" s="673" t="s">
        <v>21</v>
      </c>
      <c r="BY3" s="984" t="s">
        <v>22</v>
      </c>
      <c r="BZ3" s="985" t="s">
        <v>17</v>
      </c>
      <c r="CA3" s="986" t="s">
        <v>18</v>
      </c>
      <c r="CB3" s="986" t="s">
        <v>19</v>
      </c>
      <c r="CC3" s="986" t="s">
        <v>20</v>
      </c>
      <c r="CD3" s="986" t="s">
        <v>21</v>
      </c>
      <c r="CE3" s="984" t="s">
        <v>22</v>
      </c>
    </row>
    <row r="4" ht="30" customHeight="1" spans="2:94">
      <c r="B4" s="606" t="s">
        <v>23</v>
      </c>
      <c r="C4" s="606"/>
      <c r="D4" s="950" t="s">
        <v>24</v>
      </c>
      <c r="E4" s="951" t="s">
        <v>25</v>
      </c>
      <c r="F4" s="952" t="s">
        <v>26</v>
      </c>
      <c r="G4" s="952" t="s">
        <v>27</v>
      </c>
      <c r="H4" s="952" t="s">
        <v>28</v>
      </c>
      <c r="I4" s="952" t="s">
        <v>29</v>
      </c>
      <c r="J4" s="952" t="s">
        <v>30</v>
      </c>
      <c r="K4" s="963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29"/>
      <c r="AQ4" s="1030"/>
      <c r="AR4" s="1030"/>
      <c r="AS4" s="1030"/>
      <c r="AT4" s="1030">
        <v>1</v>
      </c>
      <c r="AU4" s="990"/>
      <c r="AV4" s="1029"/>
      <c r="AW4" s="1030"/>
      <c r="AX4" s="1030"/>
      <c r="AY4" s="1030">
        <v>3</v>
      </c>
      <c r="AZ4" s="1030">
        <v>1</v>
      </c>
      <c r="BA4" s="990"/>
      <c r="BB4" s="1029"/>
      <c r="BC4" s="1030"/>
      <c r="BD4" s="1030"/>
      <c r="BE4" s="1030">
        <v>0.05</v>
      </c>
      <c r="BF4" s="1030">
        <v>0.05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6" t="str">
        <f>IF(BB4&lt;&gt;0,BT4/BB4*7,"-")</f>
        <v>-</v>
      </c>
      <c r="CA4" s="1057" t="str">
        <f t="shared" ref="CA4:CE19" si="6">IF(BC4&lt;&gt;0,BU4/BC4*7,"-")</f>
        <v>-</v>
      </c>
      <c r="CB4" s="1057" t="str">
        <f t="shared" si="6"/>
        <v>-</v>
      </c>
      <c r="CC4" s="1057">
        <f t="shared" si="6"/>
        <v>0</v>
      </c>
      <c r="CD4" s="1057">
        <f t="shared" si="6"/>
        <v>0</v>
      </c>
      <c r="CE4" s="1073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31</v>
      </c>
      <c r="CM4" t="s">
        <v>31</v>
      </c>
      <c r="CN4" t="s">
        <v>31</v>
      </c>
      <c r="CO4" t="s">
        <v>31</v>
      </c>
      <c r="CP4" t="s">
        <v>31</v>
      </c>
    </row>
    <row r="5" ht="30" customHeight="1" spans="2:94">
      <c r="B5" s="854"/>
      <c r="C5" s="854"/>
      <c r="D5" s="619" t="s">
        <v>32</v>
      </c>
      <c r="E5" s="851" t="s">
        <v>33</v>
      </c>
      <c r="F5" s="953" t="s">
        <v>34</v>
      </c>
      <c r="G5" s="953" t="s">
        <v>35</v>
      </c>
      <c r="H5" s="953" t="s">
        <v>36</v>
      </c>
      <c r="I5" s="953" t="s">
        <v>37</v>
      </c>
      <c r="J5" s="953" t="s">
        <v>38</v>
      </c>
      <c r="K5" s="964"/>
      <c r="L5" s="566"/>
      <c r="M5" s="965">
        <v>1</v>
      </c>
      <c r="N5" s="965"/>
      <c r="O5" s="965"/>
      <c r="P5" s="965">
        <v>2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5"/>
      <c r="AF5" s="965"/>
      <c r="AG5" s="965"/>
      <c r="AH5" s="965"/>
      <c r="AI5" s="991"/>
      <c r="AJ5" s="566"/>
      <c r="AK5" s="965">
        <v>1</v>
      </c>
      <c r="AL5" s="965"/>
      <c r="AM5" s="965"/>
      <c r="AN5" s="965"/>
      <c r="AO5" s="991"/>
      <c r="AP5" s="1031"/>
      <c r="AQ5" s="773">
        <v>2</v>
      </c>
      <c r="AR5" s="1032"/>
      <c r="AS5" s="773"/>
      <c r="AT5" s="773"/>
      <c r="AU5" s="995"/>
      <c r="AV5" s="1031"/>
      <c r="AW5" s="773">
        <v>2</v>
      </c>
      <c r="AX5" s="1032"/>
      <c r="AY5" s="773"/>
      <c r="AZ5" s="773"/>
      <c r="BA5" s="995"/>
      <c r="BB5" s="1031"/>
      <c r="BC5" s="773">
        <v>0.17</v>
      </c>
      <c r="BD5" s="1032"/>
      <c r="BE5" s="773"/>
      <c r="BF5" s="773"/>
      <c r="BG5" s="995"/>
      <c r="BH5" s="800">
        <f t="shared" si="0"/>
        <v>0</v>
      </c>
      <c r="BI5" s="1044">
        <f t="shared" si="1"/>
        <v>1</v>
      </c>
      <c r="BJ5" s="1045">
        <f t="shared" si="2"/>
        <v>0</v>
      </c>
      <c r="BK5" s="1044">
        <f t="shared" si="3"/>
        <v>0</v>
      </c>
      <c r="BL5" s="1044">
        <f t="shared" si="4"/>
        <v>2</v>
      </c>
      <c r="BM5" s="995"/>
      <c r="BN5" s="1016"/>
      <c r="BO5" s="537"/>
      <c r="BP5" s="1051"/>
      <c r="BQ5" s="537"/>
      <c r="BR5" s="537"/>
      <c r="BS5" s="995"/>
      <c r="BT5" s="815">
        <f t="shared" ref="BT5:BY30" si="7">BH5+BN5</f>
        <v>0</v>
      </c>
      <c r="BU5" s="1058">
        <f t="shared" si="5"/>
        <v>1</v>
      </c>
      <c r="BV5" s="1059">
        <f t="shared" si="5"/>
        <v>0</v>
      </c>
      <c r="BW5" s="1058">
        <f t="shared" si="5"/>
        <v>0</v>
      </c>
      <c r="BX5" s="1058">
        <f t="shared" si="5"/>
        <v>2</v>
      </c>
      <c r="BY5" s="995"/>
      <c r="BZ5" s="1060" t="str">
        <f t="shared" ref="BZ5:CE30" si="8">IF(BB5&lt;&gt;0,BT5/BB5*7,"-")</f>
        <v>-</v>
      </c>
      <c r="CA5" s="833">
        <f t="shared" si="6"/>
        <v>41.1764705882353</v>
      </c>
      <c r="CB5" s="1061" t="str">
        <f t="shared" si="6"/>
        <v>-</v>
      </c>
      <c r="CC5" s="833" t="str">
        <f t="shared" si="6"/>
        <v>-</v>
      </c>
      <c r="CD5" s="833" t="str">
        <f t="shared" si="6"/>
        <v>-</v>
      </c>
      <c r="CE5" s="1074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31</v>
      </c>
      <c r="CM5" t="s">
        <v>31</v>
      </c>
      <c r="CN5" t="s">
        <v>31</v>
      </c>
      <c r="CO5" t="s">
        <v>31</v>
      </c>
      <c r="CP5" t="s">
        <v>31</v>
      </c>
    </row>
    <row r="6" ht="30" customHeight="1" spans="2:94">
      <c r="B6" s="858"/>
      <c r="C6" s="858"/>
      <c r="D6" s="950" t="s">
        <v>39</v>
      </c>
      <c r="E6" s="951" t="s">
        <v>40</v>
      </c>
      <c r="F6" s="954" t="s">
        <v>41</v>
      </c>
      <c r="G6" s="954" t="s">
        <v>42</v>
      </c>
      <c r="H6" s="954" t="s">
        <v>43</v>
      </c>
      <c r="I6" s="966" t="s">
        <v>44</v>
      </c>
      <c r="J6" s="966" t="s">
        <v>45</v>
      </c>
      <c r="K6" s="967"/>
      <c r="L6" s="577"/>
      <c r="M6" s="968"/>
      <c r="N6" s="968">
        <v>2</v>
      </c>
      <c r="O6" s="968"/>
      <c r="P6" s="968">
        <v>3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8"/>
      <c r="AF6" s="968"/>
      <c r="AG6" s="968"/>
      <c r="AH6" s="968"/>
      <c r="AI6" s="996"/>
      <c r="AJ6" s="577"/>
      <c r="AK6" s="968"/>
      <c r="AL6" s="968"/>
      <c r="AM6" s="968"/>
      <c r="AN6" s="968"/>
      <c r="AO6" s="996"/>
      <c r="AP6" s="579"/>
      <c r="AQ6" s="778"/>
      <c r="AR6" s="778">
        <v>1</v>
      </c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2</v>
      </c>
      <c r="BA6" s="999"/>
      <c r="BB6" s="579"/>
      <c r="BC6" s="778"/>
      <c r="BD6" s="778">
        <v>0.08</v>
      </c>
      <c r="BE6" s="778"/>
      <c r="BF6" s="778">
        <v>0.1</v>
      </c>
      <c r="BG6" s="999"/>
      <c r="BH6" s="598">
        <f t="shared" si="0"/>
        <v>0</v>
      </c>
      <c r="BI6" s="1046">
        <f t="shared" si="1"/>
        <v>0</v>
      </c>
      <c r="BJ6" s="1046">
        <f t="shared" si="2"/>
        <v>2</v>
      </c>
      <c r="BK6" s="1046">
        <f t="shared" si="3"/>
        <v>0</v>
      </c>
      <c r="BL6" s="1046">
        <f t="shared" si="4"/>
        <v>3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2">
        <f t="shared" si="5"/>
        <v>0</v>
      </c>
      <c r="BV6" s="1062">
        <f t="shared" si="5"/>
        <v>2</v>
      </c>
      <c r="BW6" s="1062">
        <f t="shared" si="5"/>
        <v>0</v>
      </c>
      <c r="BX6" s="1062">
        <f t="shared" si="5"/>
        <v>3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175</v>
      </c>
      <c r="CC6" s="837" t="str">
        <f t="shared" si="6"/>
        <v>-</v>
      </c>
      <c r="CD6" s="837">
        <f t="shared" si="6"/>
        <v>210</v>
      </c>
      <c r="CE6" s="1075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31</v>
      </c>
      <c r="CM6" t="s">
        <v>31</v>
      </c>
      <c r="CN6" t="s">
        <v>31</v>
      </c>
      <c r="CO6" t="s">
        <v>31</v>
      </c>
      <c r="CP6" t="s">
        <v>31</v>
      </c>
    </row>
    <row r="7" ht="30" customHeight="1" spans="2:94">
      <c r="B7" s="606" t="s">
        <v>46</v>
      </c>
      <c r="C7" s="606"/>
      <c r="D7" s="619" t="s">
        <v>47</v>
      </c>
      <c r="E7" s="851" t="s">
        <v>48</v>
      </c>
      <c r="F7" s="955" t="s">
        <v>49</v>
      </c>
      <c r="G7" s="955" t="s">
        <v>50</v>
      </c>
      <c r="H7" s="955" t="s">
        <v>51</v>
      </c>
      <c r="I7" s="955" t="s">
        <v>52</v>
      </c>
      <c r="J7" s="952" t="s">
        <v>53</v>
      </c>
      <c r="K7" s="969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>
        <v>1</v>
      </c>
      <c r="AI7" s="987"/>
      <c r="AJ7" s="703"/>
      <c r="AK7" s="704">
        <v>1</v>
      </c>
      <c r="AL7" s="704"/>
      <c r="AM7" s="704"/>
      <c r="AN7" s="704">
        <v>1</v>
      </c>
      <c r="AO7" s="987"/>
      <c r="AP7" s="1029"/>
      <c r="AQ7" s="1030">
        <v>1</v>
      </c>
      <c r="AR7" s="1030"/>
      <c r="AS7" s="1030"/>
      <c r="AT7" s="1030">
        <v>1</v>
      </c>
      <c r="AU7" s="990"/>
      <c r="AV7" s="1029"/>
      <c r="AW7" s="1030">
        <v>1</v>
      </c>
      <c r="AX7" s="1030"/>
      <c r="AY7" s="1030"/>
      <c r="AZ7" s="1030">
        <v>1</v>
      </c>
      <c r="BA7" s="990"/>
      <c r="BB7" s="1029"/>
      <c r="BC7" s="1030">
        <v>0.12</v>
      </c>
      <c r="BD7" s="1030"/>
      <c r="BE7" s="1030"/>
      <c r="BF7" s="1030">
        <v>0.27</v>
      </c>
      <c r="BG7" s="990"/>
      <c r="BH7" s="798">
        <f t="shared" si="0"/>
        <v>5</v>
      </c>
      <c r="BI7" s="799">
        <f t="shared" si="1"/>
        <v>3</v>
      </c>
      <c r="BJ7" s="799">
        <f t="shared" si="2"/>
        <v>2</v>
      </c>
      <c r="BK7" s="799">
        <f t="shared" si="3"/>
        <v>2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3</v>
      </c>
      <c r="BV7" s="814">
        <f t="shared" si="5"/>
        <v>2</v>
      </c>
      <c r="BW7" s="814">
        <f t="shared" si="5"/>
        <v>2</v>
      </c>
      <c r="BX7" s="814">
        <f t="shared" si="5"/>
        <v>4</v>
      </c>
      <c r="BY7" s="990"/>
      <c r="BZ7" s="1056" t="str">
        <f t="shared" si="8"/>
        <v>-</v>
      </c>
      <c r="CA7" s="1057">
        <f t="shared" si="6"/>
        <v>175</v>
      </c>
      <c r="CB7" s="1057" t="str">
        <f t="shared" si="6"/>
        <v>-</v>
      </c>
      <c r="CC7" s="1057" t="str">
        <f t="shared" si="6"/>
        <v>-</v>
      </c>
      <c r="CD7" s="1057">
        <f t="shared" si="6"/>
        <v>103.703703703704</v>
      </c>
      <c r="CE7" s="1073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31</v>
      </c>
      <c r="CM7" t="s">
        <v>31</v>
      </c>
      <c r="CN7" t="s">
        <v>31</v>
      </c>
      <c r="CO7" t="s">
        <v>31</v>
      </c>
      <c r="CP7" t="s">
        <v>31</v>
      </c>
    </row>
    <row r="8" ht="30" customHeight="1" spans="2:94">
      <c r="B8" s="854"/>
      <c r="C8" s="854"/>
      <c r="D8" s="619" t="s">
        <v>54</v>
      </c>
      <c r="E8" s="851" t="s">
        <v>55</v>
      </c>
      <c r="F8" s="956" t="s">
        <v>56</v>
      </c>
      <c r="G8" s="956" t="s">
        <v>57</v>
      </c>
      <c r="H8" s="956" t="s">
        <v>58</v>
      </c>
      <c r="I8" s="953" t="s">
        <v>59</v>
      </c>
      <c r="J8" s="953" t="s">
        <v>60</v>
      </c>
      <c r="K8" s="970"/>
      <c r="L8" s="566">
        <v>2</v>
      </c>
      <c r="M8" s="965">
        <v>2</v>
      </c>
      <c r="N8" s="965">
        <v>1</v>
      </c>
      <c r="O8" s="965">
        <v>2</v>
      </c>
      <c r="P8" s="965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5"/>
      <c r="AF8" s="965"/>
      <c r="AG8" s="965"/>
      <c r="AH8" s="965"/>
      <c r="AI8" s="991"/>
      <c r="AJ8" s="566"/>
      <c r="AK8" s="965"/>
      <c r="AL8" s="965">
        <v>2</v>
      </c>
      <c r="AM8" s="965"/>
      <c r="AN8" s="965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0.27</v>
      </c>
      <c r="BE8" s="773">
        <v>0.02</v>
      </c>
      <c r="BF8" s="773">
        <v>0.17</v>
      </c>
      <c r="BG8" s="995"/>
      <c r="BH8" s="586">
        <f t="shared" si="0"/>
        <v>2</v>
      </c>
      <c r="BI8" s="1044">
        <f t="shared" si="1"/>
        <v>2</v>
      </c>
      <c r="BJ8" s="1044">
        <f t="shared" si="2"/>
        <v>1</v>
      </c>
      <c r="BK8" s="1044">
        <f t="shared" si="3"/>
        <v>2</v>
      </c>
      <c r="BL8" s="1044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2</v>
      </c>
      <c r="BU8" s="1058">
        <f t="shared" si="5"/>
        <v>2</v>
      </c>
      <c r="BV8" s="1058">
        <f t="shared" si="5"/>
        <v>1</v>
      </c>
      <c r="BW8" s="1058">
        <f t="shared" si="5"/>
        <v>2</v>
      </c>
      <c r="BX8" s="1058">
        <f t="shared" si="5"/>
        <v>5</v>
      </c>
      <c r="BY8" s="995"/>
      <c r="BZ8" s="832">
        <f t="shared" si="8"/>
        <v>140</v>
      </c>
      <c r="CA8" s="833">
        <f t="shared" si="6"/>
        <v>140</v>
      </c>
      <c r="CB8" s="833">
        <f t="shared" si="6"/>
        <v>25.9259259259259</v>
      </c>
      <c r="CC8" s="833">
        <f t="shared" si="6"/>
        <v>700</v>
      </c>
      <c r="CD8" s="833">
        <f t="shared" si="6"/>
        <v>205.882352941176</v>
      </c>
      <c r="CE8" s="1074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31</v>
      </c>
      <c r="CM8" t="s">
        <v>31</v>
      </c>
      <c r="CN8" t="s">
        <v>31</v>
      </c>
      <c r="CO8" t="s">
        <v>31</v>
      </c>
      <c r="CP8" t="s">
        <v>31</v>
      </c>
    </row>
    <row r="9" ht="30" customHeight="1" spans="2:94">
      <c r="B9" s="854"/>
      <c r="C9" s="854"/>
      <c r="D9" s="619" t="s">
        <v>61</v>
      </c>
      <c r="E9" s="851" t="s">
        <v>62</v>
      </c>
      <c r="F9" s="956" t="s">
        <v>63</v>
      </c>
      <c r="G9" s="956" t="s">
        <v>64</v>
      </c>
      <c r="H9" s="956" t="s">
        <v>65</v>
      </c>
      <c r="I9" s="953" t="s">
        <v>66</v>
      </c>
      <c r="J9" s="953" t="s">
        <v>67</v>
      </c>
      <c r="K9" s="970"/>
      <c r="L9" s="566">
        <v>5</v>
      </c>
      <c r="M9" s="965">
        <v>2</v>
      </c>
      <c r="N9" s="965">
        <v>2</v>
      </c>
      <c r="O9" s="965">
        <v>2</v>
      </c>
      <c r="P9" s="965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5"/>
      <c r="AF9" s="965"/>
      <c r="AG9" s="965"/>
      <c r="AH9" s="965"/>
      <c r="AI9" s="991"/>
      <c r="AJ9" s="566"/>
      <c r="AK9" s="965"/>
      <c r="AL9" s="965"/>
      <c r="AM9" s="965"/>
      <c r="AN9" s="965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4">
        <f t="shared" si="1"/>
        <v>2</v>
      </c>
      <c r="BJ9" s="1044">
        <f t="shared" si="2"/>
        <v>2</v>
      </c>
      <c r="BK9" s="1044">
        <f t="shared" si="3"/>
        <v>2</v>
      </c>
      <c r="BL9" s="1044">
        <f t="shared" si="4"/>
        <v>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58">
        <f t="shared" si="5"/>
        <v>2</v>
      </c>
      <c r="BV9" s="1058">
        <f t="shared" si="5"/>
        <v>2</v>
      </c>
      <c r="BW9" s="1058">
        <f t="shared" si="5"/>
        <v>2</v>
      </c>
      <c r="BX9" s="1058">
        <f t="shared" si="5"/>
        <v>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4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31</v>
      </c>
      <c r="CM9" t="s">
        <v>31</v>
      </c>
      <c r="CN9" t="s">
        <v>31</v>
      </c>
      <c r="CO9" t="s">
        <v>31</v>
      </c>
      <c r="CP9" t="s">
        <v>31</v>
      </c>
    </row>
    <row r="10" ht="30" customHeight="1" spans="2:94">
      <c r="B10" s="858"/>
      <c r="C10" s="858"/>
      <c r="D10" s="950" t="s">
        <v>68</v>
      </c>
      <c r="E10" s="951" t="s">
        <v>69</v>
      </c>
      <c r="F10" s="954" t="s">
        <v>70</v>
      </c>
      <c r="G10" s="954" t="s">
        <v>71</v>
      </c>
      <c r="H10" s="954" t="s">
        <v>72</v>
      </c>
      <c r="I10" s="966" t="s">
        <v>73</v>
      </c>
      <c r="J10" s="966" t="s">
        <v>74</v>
      </c>
      <c r="K10" s="971"/>
      <c r="L10" s="577">
        <v>3</v>
      </c>
      <c r="M10" s="968">
        <v>2</v>
      </c>
      <c r="N10" s="968">
        <v>3</v>
      </c>
      <c r="O10" s="968">
        <v>3</v>
      </c>
      <c r="P10" s="968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8"/>
      <c r="AF10" s="968"/>
      <c r="AG10" s="968"/>
      <c r="AH10" s="968"/>
      <c r="AI10" s="996"/>
      <c r="AJ10" s="577"/>
      <c r="AK10" s="968">
        <v>1</v>
      </c>
      <c r="AL10" s="968"/>
      <c r="AM10" s="968"/>
      <c r="AN10" s="968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3</v>
      </c>
      <c r="BI10" s="1046">
        <f t="shared" si="1"/>
        <v>2</v>
      </c>
      <c r="BJ10" s="1046">
        <f t="shared" si="2"/>
        <v>3</v>
      </c>
      <c r="BK10" s="1046">
        <f t="shared" si="3"/>
        <v>3</v>
      </c>
      <c r="BL10" s="1046">
        <f t="shared" si="4"/>
        <v>3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3</v>
      </c>
      <c r="BU10" s="1062">
        <f t="shared" si="5"/>
        <v>2</v>
      </c>
      <c r="BV10" s="1062">
        <f t="shared" si="5"/>
        <v>3</v>
      </c>
      <c r="BW10" s="1062">
        <f t="shared" si="5"/>
        <v>3</v>
      </c>
      <c r="BX10" s="1062">
        <f t="shared" si="5"/>
        <v>3</v>
      </c>
      <c r="BY10" s="999"/>
      <c r="BZ10" s="836">
        <f t="shared" si="8"/>
        <v>1050</v>
      </c>
      <c r="CA10" s="837">
        <f t="shared" si="6"/>
        <v>116.666666666667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5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31</v>
      </c>
      <c r="CM10" t="s">
        <v>31</v>
      </c>
      <c r="CN10" t="s">
        <v>31</v>
      </c>
      <c r="CO10" t="s">
        <v>31</v>
      </c>
      <c r="CP10" t="s">
        <v>31</v>
      </c>
    </row>
    <row r="11" ht="60" customHeight="1" spans="2:95">
      <c r="B11" s="606" t="s">
        <v>75</v>
      </c>
      <c r="C11" s="606"/>
      <c r="D11" s="619" t="s">
        <v>24</v>
      </c>
      <c r="E11" s="851" t="s">
        <v>25</v>
      </c>
      <c r="F11" s="955" t="s">
        <v>76</v>
      </c>
      <c r="G11" s="955" t="s">
        <v>77</v>
      </c>
      <c r="H11" s="955" t="s">
        <v>78</v>
      </c>
      <c r="I11" s="952" t="s">
        <v>79</v>
      </c>
      <c r="J11" s="952" t="s">
        <v>80</v>
      </c>
      <c r="K11" s="972" t="s">
        <v>81</v>
      </c>
      <c r="L11" s="703">
        <v>5</v>
      </c>
      <c r="M11" s="704"/>
      <c r="N11" s="704">
        <v>4</v>
      </c>
      <c r="O11" s="704"/>
      <c r="P11" s="704">
        <v>3</v>
      </c>
      <c r="Q11" s="1001">
        <v>4</v>
      </c>
      <c r="R11" s="988"/>
      <c r="S11" s="989">
        <v>10</v>
      </c>
      <c r="T11" s="989">
        <v>2</v>
      </c>
      <c r="U11" s="989">
        <v>20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>
        <v>1</v>
      </c>
      <c r="AF11" s="704">
        <v>3</v>
      </c>
      <c r="AG11" s="704"/>
      <c r="AH11" s="704">
        <v>1</v>
      </c>
      <c r="AI11" s="1001"/>
      <c r="AJ11" s="703">
        <v>5</v>
      </c>
      <c r="AK11" s="704">
        <v>10</v>
      </c>
      <c r="AL11" s="704">
        <v>6</v>
      </c>
      <c r="AM11" s="704">
        <v>5</v>
      </c>
      <c r="AN11" s="704">
        <v>2</v>
      </c>
      <c r="AO11" s="1001">
        <v>2</v>
      </c>
      <c r="AP11" s="1029">
        <v>7</v>
      </c>
      <c r="AQ11" s="1030">
        <v>12</v>
      </c>
      <c r="AR11" s="1030">
        <v>12</v>
      </c>
      <c r="AS11" s="1030">
        <v>10</v>
      </c>
      <c r="AT11" s="1030">
        <v>3</v>
      </c>
      <c r="AU11" s="1033">
        <v>3</v>
      </c>
      <c r="AV11" s="1029">
        <v>12</v>
      </c>
      <c r="AW11" s="1030">
        <v>23</v>
      </c>
      <c r="AX11" s="1030">
        <v>17</v>
      </c>
      <c r="AY11" s="1030">
        <v>17</v>
      </c>
      <c r="AZ11" s="1030">
        <v>3</v>
      </c>
      <c r="BA11" s="1033">
        <v>6</v>
      </c>
      <c r="BB11" s="1029">
        <v>0.93</v>
      </c>
      <c r="BC11" s="1030">
        <v>1.98</v>
      </c>
      <c r="BD11" s="1030">
        <v>1.9</v>
      </c>
      <c r="BE11" s="1030">
        <v>0.96</v>
      </c>
      <c r="BF11" s="1030">
        <v>0.44</v>
      </c>
      <c r="BG11" s="1033">
        <v>0.34</v>
      </c>
      <c r="BH11" s="1047">
        <f t="shared" si="0"/>
        <v>5</v>
      </c>
      <c r="BI11" s="799">
        <f t="shared" si="1"/>
        <v>0</v>
      </c>
      <c r="BJ11" s="799">
        <f t="shared" si="2"/>
        <v>4</v>
      </c>
      <c r="BK11" s="799">
        <f t="shared" si="3"/>
        <v>0</v>
      </c>
      <c r="BL11" s="799">
        <f t="shared" si="4"/>
        <v>3</v>
      </c>
      <c r="BM11" s="1052">
        <f>IF($A$1="补货",Q11+W11+AC11,Q11)</f>
        <v>4</v>
      </c>
      <c r="BN11" s="1013"/>
      <c r="BO11" s="1014">
        <v>6</v>
      </c>
      <c r="BP11" s="1014">
        <v>2</v>
      </c>
      <c r="BQ11" s="1014">
        <v>5</v>
      </c>
      <c r="BR11" s="1014"/>
      <c r="BS11" s="1002"/>
      <c r="BT11" s="798">
        <f t="shared" si="7"/>
        <v>5</v>
      </c>
      <c r="BU11" s="814">
        <f t="shared" si="5"/>
        <v>6</v>
      </c>
      <c r="BV11" s="814">
        <f t="shared" si="5"/>
        <v>6</v>
      </c>
      <c r="BW11" s="814">
        <f t="shared" si="5"/>
        <v>5</v>
      </c>
      <c r="BX11" s="814">
        <f t="shared" si="5"/>
        <v>3</v>
      </c>
      <c r="BY11" s="1063">
        <f t="shared" si="5"/>
        <v>4</v>
      </c>
      <c r="BZ11" s="1056">
        <f t="shared" si="8"/>
        <v>37.6344086021505</v>
      </c>
      <c r="CA11" s="1057">
        <f t="shared" si="6"/>
        <v>21.2121212121212</v>
      </c>
      <c r="CB11" s="1057">
        <f t="shared" si="6"/>
        <v>22.1052631578947</v>
      </c>
      <c r="CC11" s="1057">
        <f t="shared" si="6"/>
        <v>36.4583333333333</v>
      </c>
      <c r="CD11" s="1057">
        <f t="shared" si="6"/>
        <v>47.7272727272727</v>
      </c>
      <c r="CE11" s="1076">
        <f t="shared" si="6"/>
        <v>82.3529411764706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31</v>
      </c>
      <c r="CM11" t="s">
        <v>31</v>
      </c>
      <c r="CN11" t="s">
        <v>31</v>
      </c>
      <c r="CO11" t="s">
        <v>31</v>
      </c>
      <c r="CP11" t="s">
        <v>31</v>
      </c>
      <c r="CQ11" t="s">
        <v>31</v>
      </c>
    </row>
    <row r="12" ht="60" customHeight="1" spans="2:95">
      <c r="B12" s="854"/>
      <c r="C12" s="854"/>
      <c r="D12" s="619" t="s">
        <v>39</v>
      </c>
      <c r="E12" s="851" t="s">
        <v>40</v>
      </c>
      <c r="F12" s="954" t="s">
        <v>82</v>
      </c>
      <c r="G12" s="954" t="s">
        <v>83</v>
      </c>
      <c r="H12" s="954" t="s">
        <v>84</v>
      </c>
      <c r="I12" s="966" t="s">
        <v>85</v>
      </c>
      <c r="J12" s="966" t="s">
        <v>86</v>
      </c>
      <c r="K12" s="973" t="s">
        <v>87</v>
      </c>
      <c r="L12" s="577">
        <v>2</v>
      </c>
      <c r="M12" s="968">
        <v>4</v>
      </c>
      <c r="N12" s="968">
        <v>7</v>
      </c>
      <c r="O12" s="968">
        <v>3</v>
      </c>
      <c r="P12" s="968">
        <v>2</v>
      </c>
      <c r="Q12" s="1003">
        <v>4</v>
      </c>
      <c r="R12" s="1004"/>
      <c r="S12" s="1005">
        <v>10</v>
      </c>
      <c r="T12" s="1005">
        <v>29</v>
      </c>
      <c r="U12" s="1005">
        <v>1</v>
      </c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2</v>
      </c>
      <c r="AE12" s="968">
        <v>1</v>
      </c>
      <c r="AF12" s="968">
        <v>1</v>
      </c>
      <c r="AG12" s="968">
        <v>2</v>
      </c>
      <c r="AH12" s="968"/>
      <c r="AI12" s="1003"/>
      <c r="AJ12" s="577">
        <v>10</v>
      </c>
      <c r="AK12" s="968">
        <v>11</v>
      </c>
      <c r="AL12" s="968">
        <v>6</v>
      </c>
      <c r="AM12" s="968">
        <v>6</v>
      </c>
      <c r="AN12" s="968"/>
      <c r="AO12" s="1003">
        <v>1</v>
      </c>
      <c r="AP12" s="1034">
        <v>13</v>
      </c>
      <c r="AQ12" s="1035">
        <v>13</v>
      </c>
      <c r="AR12" s="1035">
        <v>15</v>
      </c>
      <c r="AS12" s="1035">
        <v>7</v>
      </c>
      <c r="AT12" s="1035">
        <v>3</v>
      </c>
      <c r="AU12" s="1036">
        <v>4</v>
      </c>
      <c r="AV12" s="1034">
        <v>20</v>
      </c>
      <c r="AW12" s="1035">
        <v>29</v>
      </c>
      <c r="AX12" s="1035">
        <v>24</v>
      </c>
      <c r="AY12" s="1035">
        <v>11</v>
      </c>
      <c r="AZ12" s="1035">
        <v>5</v>
      </c>
      <c r="BA12" s="1036">
        <v>4</v>
      </c>
      <c r="BB12" s="1034">
        <v>1.77</v>
      </c>
      <c r="BC12" s="1035">
        <v>1.83</v>
      </c>
      <c r="BD12" s="1035">
        <v>1.47</v>
      </c>
      <c r="BE12" s="1035">
        <v>1.14</v>
      </c>
      <c r="BF12" s="1035">
        <v>0.18</v>
      </c>
      <c r="BG12" s="1036">
        <v>0.27</v>
      </c>
      <c r="BH12" s="802">
        <f t="shared" si="0"/>
        <v>2</v>
      </c>
      <c r="BI12" s="803">
        <f t="shared" si="1"/>
        <v>4</v>
      </c>
      <c r="BJ12" s="803">
        <f t="shared" si="2"/>
        <v>7</v>
      </c>
      <c r="BK12" s="803">
        <f t="shared" si="3"/>
        <v>3</v>
      </c>
      <c r="BL12" s="803">
        <f t="shared" si="4"/>
        <v>2</v>
      </c>
      <c r="BM12" s="1053">
        <f>IF($A$1="补货",Q12+W12+AC12,Q12)</f>
        <v>4</v>
      </c>
      <c r="BN12" s="1019"/>
      <c r="BO12" s="1020"/>
      <c r="BP12" s="1020"/>
      <c r="BQ12" s="1020"/>
      <c r="BR12" s="1020"/>
      <c r="BS12" s="1006"/>
      <c r="BT12" s="817">
        <f t="shared" si="7"/>
        <v>2</v>
      </c>
      <c r="BU12" s="818">
        <f t="shared" si="5"/>
        <v>4</v>
      </c>
      <c r="BV12" s="818">
        <f t="shared" si="5"/>
        <v>7</v>
      </c>
      <c r="BW12" s="818">
        <f t="shared" si="5"/>
        <v>3</v>
      </c>
      <c r="BX12" s="818">
        <f t="shared" si="5"/>
        <v>2</v>
      </c>
      <c r="BY12" s="1064">
        <f t="shared" si="5"/>
        <v>4</v>
      </c>
      <c r="BZ12" s="1065">
        <f t="shared" si="8"/>
        <v>7.90960451977401</v>
      </c>
      <c r="CA12" s="1066">
        <f t="shared" si="6"/>
        <v>15.3005464480874</v>
      </c>
      <c r="CB12" s="1066">
        <f t="shared" si="6"/>
        <v>33.3333333333333</v>
      </c>
      <c r="CC12" s="1066">
        <f t="shared" si="6"/>
        <v>18.4210526315789</v>
      </c>
      <c r="CD12" s="1066">
        <f t="shared" si="6"/>
        <v>77.7777777777778</v>
      </c>
      <c r="CE12" s="1077">
        <f t="shared" si="6"/>
        <v>103.703703703704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31</v>
      </c>
      <c r="CM12" t="s">
        <v>31</v>
      </c>
      <c r="CN12" t="s">
        <v>31</v>
      </c>
      <c r="CO12" t="s">
        <v>31</v>
      </c>
      <c r="CP12" t="s">
        <v>31</v>
      </c>
      <c r="CQ12" t="s">
        <v>31</v>
      </c>
    </row>
    <row r="13" ht="39.95" customHeight="1" spans="2:94">
      <c r="B13" s="606" t="s">
        <v>88</v>
      </c>
      <c r="C13" s="606"/>
      <c r="D13" s="619" t="s">
        <v>24</v>
      </c>
      <c r="E13" s="851" t="s">
        <v>25</v>
      </c>
      <c r="F13" s="955" t="s">
        <v>89</v>
      </c>
      <c r="G13" s="955" t="s">
        <v>90</v>
      </c>
      <c r="H13" s="955" t="s">
        <v>91</v>
      </c>
      <c r="I13" s="955" t="s">
        <v>92</v>
      </c>
      <c r="J13" s="955" t="s">
        <v>93</v>
      </c>
      <c r="K13" s="969"/>
      <c r="L13" s="703">
        <v>7</v>
      </c>
      <c r="M13" s="704">
        <v>6</v>
      </c>
      <c r="N13" s="704">
        <v>6</v>
      </c>
      <c r="O13" s="704">
        <v>2</v>
      </c>
      <c r="P13" s="704">
        <v>4</v>
      </c>
      <c r="Q13" s="987"/>
      <c r="R13" s="988">
        <v>7</v>
      </c>
      <c r="S13" s="989">
        <v>20</v>
      </c>
      <c r="T13" s="989">
        <v>12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5</v>
      </c>
      <c r="AE13" s="704">
        <v>3</v>
      </c>
      <c r="AF13" s="704">
        <v>1</v>
      </c>
      <c r="AG13" s="704"/>
      <c r="AH13" s="704">
        <v>2</v>
      </c>
      <c r="AI13" s="987"/>
      <c r="AJ13" s="703">
        <v>23</v>
      </c>
      <c r="AK13" s="704">
        <v>8</v>
      </c>
      <c r="AL13" s="704">
        <v>9</v>
      </c>
      <c r="AM13" s="1026">
        <v>5</v>
      </c>
      <c r="AN13" s="1026">
        <v>3</v>
      </c>
      <c r="AO13" s="987"/>
      <c r="AP13" s="1029">
        <v>40</v>
      </c>
      <c r="AQ13" s="1030">
        <v>18</v>
      </c>
      <c r="AR13" s="1030">
        <v>12</v>
      </c>
      <c r="AS13" s="1037">
        <v>7</v>
      </c>
      <c r="AT13" s="1037">
        <v>4</v>
      </c>
      <c r="AU13" s="990"/>
      <c r="AV13" s="1029">
        <v>49</v>
      </c>
      <c r="AW13" s="1030">
        <v>31</v>
      </c>
      <c r="AX13" s="1030">
        <v>17</v>
      </c>
      <c r="AY13" s="1037">
        <v>9</v>
      </c>
      <c r="AZ13" s="1037">
        <v>4</v>
      </c>
      <c r="BA13" s="990"/>
      <c r="BB13" s="1029">
        <v>4.52</v>
      </c>
      <c r="BC13" s="1030">
        <v>2.12</v>
      </c>
      <c r="BD13" s="1030">
        <v>1.46</v>
      </c>
      <c r="BE13" s="1030">
        <v>0.74</v>
      </c>
      <c r="BF13" s="1030">
        <v>0.71</v>
      </c>
      <c r="BG13" s="990"/>
      <c r="BH13" s="1047">
        <f t="shared" si="0"/>
        <v>7</v>
      </c>
      <c r="BI13" s="799">
        <f t="shared" si="1"/>
        <v>6</v>
      </c>
      <c r="BJ13" s="799">
        <f t="shared" si="2"/>
        <v>6</v>
      </c>
      <c r="BK13" s="799">
        <f t="shared" si="3"/>
        <v>2</v>
      </c>
      <c r="BL13" s="799">
        <f t="shared" si="4"/>
        <v>4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7</v>
      </c>
      <c r="BU13" s="814">
        <f t="shared" si="5"/>
        <v>6</v>
      </c>
      <c r="BV13" s="814">
        <f t="shared" si="5"/>
        <v>6</v>
      </c>
      <c r="BW13" s="814">
        <f t="shared" ref="BW13:BW15" si="9">BK13+BQ13</f>
        <v>2</v>
      </c>
      <c r="BX13" s="814">
        <f t="shared" ref="BX13:BX15" si="10">BL13+BR13</f>
        <v>4</v>
      </c>
      <c r="BY13" s="990"/>
      <c r="BZ13" s="1056">
        <f t="shared" si="8"/>
        <v>10.8407079646018</v>
      </c>
      <c r="CA13" s="1057">
        <f t="shared" si="6"/>
        <v>19.811320754717</v>
      </c>
      <c r="CB13" s="1057">
        <f t="shared" si="6"/>
        <v>28.7671232876712</v>
      </c>
      <c r="CC13" s="1057">
        <f t="shared" ref="CC13:CC15" si="11">IF(BE13&lt;&gt;0,BW13/BE13*7,"-")</f>
        <v>18.9189189189189</v>
      </c>
      <c r="CD13" s="1057">
        <f t="shared" ref="CD13:CD15" si="12">IF(BF13&lt;&gt;0,BX13/BF13*7,"-")</f>
        <v>39.4366197183099</v>
      </c>
      <c r="CE13" s="1073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31</v>
      </c>
      <c r="CM13" t="s">
        <v>31</v>
      </c>
      <c r="CN13" t="s">
        <v>31</v>
      </c>
      <c r="CO13" t="s">
        <v>31</v>
      </c>
      <c r="CP13" t="s">
        <v>31</v>
      </c>
    </row>
    <row r="14" ht="39.95" customHeight="1" spans="2:94">
      <c r="B14" s="854"/>
      <c r="C14" s="854"/>
      <c r="D14" s="619" t="s">
        <v>32</v>
      </c>
      <c r="E14" s="851" t="s">
        <v>33</v>
      </c>
      <c r="F14" s="956" t="s">
        <v>94</v>
      </c>
      <c r="G14" s="956" t="s">
        <v>95</v>
      </c>
      <c r="H14" s="956" t="s">
        <v>96</v>
      </c>
      <c r="I14" s="956" t="s">
        <v>97</v>
      </c>
      <c r="J14" s="956" t="s">
        <v>98</v>
      </c>
      <c r="K14" s="970"/>
      <c r="L14" s="566">
        <v>5</v>
      </c>
      <c r="M14" s="965">
        <v>4</v>
      </c>
      <c r="N14" s="965">
        <v>5</v>
      </c>
      <c r="O14" s="965">
        <v>5</v>
      </c>
      <c r="P14" s="965">
        <v>2</v>
      </c>
      <c r="Q14" s="991"/>
      <c r="R14" s="1000">
        <v>25</v>
      </c>
      <c r="S14" s="993">
        <v>21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5</v>
      </c>
      <c r="AE14" s="965">
        <v>1</v>
      </c>
      <c r="AF14" s="965">
        <v>1</v>
      </c>
      <c r="AG14" s="965">
        <v>1</v>
      </c>
      <c r="AH14" s="965"/>
      <c r="AI14" s="991"/>
      <c r="AJ14" s="566">
        <v>15</v>
      </c>
      <c r="AK14" s="965">
        <v>5</v>
      </c>
      <c r="AL14" s="965">
        <v>4</v>
      </c>
      <c r="AM14" s="1027">
        <v>3</v>
      </c>
      <c r="AN14" s="1027"/>
      <c r="AO14" s="991"/>
      <c r="AP14" s="568">
        <v>26</v>
      </c>
      <c r="AQ14" s="773">
        <v>14</v>
      </c>
      <c r="AR14" s="773">
        <v>4</v>
      </c>
      <c r="AS14" s="1038">
        <v>5</v>
      </c>
      <c r="AT14" s="1038">
        <v>1</v>
      </c>
      <c r="AU14" s="995"/>
      <c r="AV14" s="568">
        <v>42</v>
      </c>
      <c r="AW14" s="773">
        <v>26</v>
      </c>
      <c r="AX14" s="773">
        <v>6</v>
      </c>
      <c r="AY14" s="1038">
        <v>7</v>
      </c>
      <c r="AZ14" s="1038">
        <v>2</v>
      </c>
      <c r="BA14" s="995"/>
      <c r="BB14" s="568">
        <v>3.71</v>
      </c>
      <c r="BC14" s="773">
        <v>1.39</v>
      </c>
      <c r="BD14" s="773">
        <v>0.66</v>
      </c>
      <c r="BE14" s="773">
        <v>0.64</v>
      </c>
      <c r="BF14" s="773">
        <v>0.07</v>
      </c>
      <c r="BG14" s="995"/>
      <c r="BH14" s="586">
        <f t="shared" si="0"/>
        <v>5</v>
      </c>
      <c r="BI14" s="1044">
        <f t="shared" si="1"/>
        <v>4</v>
      </c>
      <c r="BJ14" s="1044">
        <f t="shared" si="2"/>
        <v>5</v>
      </c>
      <c r="BK14" s="1044">
        <f t="shared" si="3"/>
        <v>5</v>
      </c>
      <c r="BL14" s="1044">
        <f t="shared" si="4"/>
        <v>2</v>
      </c>
      <c r="BM14" s="995"/>
      <c r="BN14" s="567">
        <v>5</v>
      </c>
      <c r="BO14" s="537"/>
      <c r="BP14" s="537"/>
      <c r="BQ14" s="537"/>
      <c r="BR14" s="537"/>
      <c r="BS14" s="995"/>
      <c r="BT14" s="587">
        <f t="shared" si="7"/>
        <v>10</v>
      </c>
      <c r="BU14" s="1058">
        <f t="shared" si="5"/>
        <v>4</v>
      </c>
      <c r="BV14" s="1058">
        <f t="shared" si="5"/>
        <v>5</v>
      </c>
      <c r="BW14" s="1058">
        <f t="shared" si="9"/>
        <v>5</v>
      </c>
      <c r="BX14" s="1058">
        <f t="shared" si="10"/>
        <v>2</v>
      </c>
      <c r="BY14" s="995"/>
      <c r="BZ14" s="832">
        <f t="shared" si="8"/>
        <v>18.8679245283019</v>
      </c>
      <c r="CA14" s="833">
        <f t="shared" si="6"/>
        <v>20.1438848920863</v>
      </c>
      <c r="CB14" s="833">
        <f t="shared" si="6"/>
        <v>53.030303030303</v>
      </c>
      <c r="CC14" s="833">
        <f t="shared" si="11"/>
        <v>54.6875</v>
      </c>
      <c r="CD14" s="833">
        <f t="shared" si="12"/>
        <v>200</v>
      </c>
      <c r="CE14" s="1074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31</v>
      </c>
      <c r="CM14" t="s">
        <v>31</v>
      </c>
      <c r="CN14" t="s">
        <v>31</v>
      </c>
      <c r="CO14" t="s">
        <v>31</v>
      </c>
      <c r="CP14" t="s">
        <v>31</v>
      </c>
    </row>
    <row r="15" ht="39.95" customHeight="1" spans="2:94">
      <c r="B15" s="858"/>
      <c r="C15" s="858"/>
      <c r="D15" s="619" t="s">
        <v>39</v>
      </c>
      <c r="E15" s="851" t="s">
        <v>40</v>
      </c>
      <c r="F15" s="954" t="s">
        <v>99</v>
      </c>
      <c r="G15" s="954" t="s">
        <v>100</v>
      </c>
      <c r="H15" s="954" t="s">
        <v>101</v>
      </c>
      <c r="I15" s="954" t="s">
        <v>102</v>
      </c>
      <c r="J15" s="954" t="s">
        <v>103</v>
      </c>
      <c r="K15" s="971"/>
      <c r="L15" s="577"/>
      <c r="M15" s="968"/>
      <c r="N15" s="968">
        <v>9</v>
      </c>
      <c r="O15" s="968">
        <v>5</v>
      </c>
      <c r="P15" s="968">
        <v>2</v>
      </c>
      <c r="Q15" s="996"/>
      <c r="R15" s="997">
        <v>100</v>
      </c>
      <c r="S15" s="998">
        <v>100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/>
      <c r="AE15" s="968"/>
      <c r="AF15" s="968"/>
      <c r="AG15" s="968"/>
      <c r="AH15" s="968"/>
      <c r="AI15" s="996"/>
      <c r="AJ15" s="577">
        <v>13</v>
      </c>
      <c r="AK15" s="968"/>
      <c r="AL15" s="968">
        <v>7</v>
      </c>
      <c r="AM15" s="1028">
        <v>2</v>
      </c>
      <c r="AN15" s="1028"/>
      <c r="AO15" s="996"/>
      <c r="AP15" s="579">
        <v>49</v>
      </c>
      <c r="AQ15" s="778">
        <v>27</v>
      </c>
      <c r="AR15" s="778">
        <v>23</v>
      </c>
      <c r="AS15" s="1039">
        <v>4</v>
      </c>
      <c r="AT15" s="1039"/>
      <c r="AU15" s="999"/>
      <c r="AV15" s="579">
        <v>85</v>
      </c>
      <c r="AW15" s="778">
        <v>63</v>
      </c>
      <c r="AX15" s="778">
        <v>38</v>
      </c>
      <c r="AY15" s="1039">
        <v>7</v>
      </c>
      <c r="AZ15" s="1039">
        <v>1</v>
      </c>
      <c r="BA15" s="999"/>
      <c r="BB15" s="579">
        <v>3.95</v>
      </c>
      <c r="BC15" s="778">
        <v>1.93</v>
      </c>
      <c r="BD15" s="778">
        <v>1.89</v>
      </c>
      <c r="BE15" s="778">
        <v>0.39</v>
      </c>
      <c r="BF15" s="778">
        <v>0.02</v>
      </c>
      <c r="BG15" s="999"/>
      <c r="BH15" s="598">
        <f t="shared" si="0"/>
        <v>0</v>
      </c>
      <c r="BI15" s="1046">
        <f t="shared" si="1"/>
        <v>0</v>
      </c>
      <c r="BJ15" s="1046">
        <f t="shared" si="2"/>
        <v>9</v>
      </c>
      <c r="BK15" s="1046">
        <f t="shared" si="3"/>
        <v>5</v>
      </c>
      <c r="BL15" s="1046">
        <f t="shared" si="4"/>
        <v>2</v>
      </c>
      <c r="BM15" s="999"/>
      <c r="BN15" s="578">
        <v>15</v>
      </c>
      <c r="BO15" s="546">
        <v>10</v>
      </c>
      <c r="BP15" s="546"/>
      <c r="BQ15" s="546"/>
      <c r="BR15" s="546"/>
      <c r="BS15" s="999"/>
      <c r="BT15" s="599">
        <f t="shared" si="7"/>
        <v>15</v>
      </c>
      <c r="BU15" s="1062">
        <f t="shared" si="5"/>
        <v>10</v>
      </c>
      <c r="BV15" s="1062">
        <f t="shared" si="5"/>
        <v>9</v>
      </c>
      <c r="BW15" s="1062">
        <f t="shared" si="9"/>
        <v>5</v>
      </c>
      <c r="BX15" s="1062">
        <f t="shared" si="10"/>
        <v>2</v>
      </c>
      <c r="BY15" s="999"/>
      <c r="BZ15" s="836">
        <f t="shared" si="8"/>
        <v>26.5822784810127</v>
      </c>
      <c r="CA15" s="837">
        <f t="shared" si="6"/>
        <v>36.2694300518135</v>
      </c>
      <c r="CB15" s="837">
        <f t="shared" si="6"/>
        <v>33.3333333333333</v>
      </c>
      <c r="CC15" s="837">
        <f t="shared" si="11"/>
        <v>89.7435897435897</v>
      </c>
      <c r="CD15" s="837">
        <f t="shared" si="12"/>
        <v>700</v>
      </c>
      <c r="CE15" s="1075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31</v>
      </c>
      <c r="CM15" t="s">
        <v>31</v>
      </c>
      <c r="CN15" t="s">
        <v>31</v>
      </c>
      <c r="CO15" t="s">
        <v>31</v>
      </c>
      <c r="CP15" t="s">
        <v>31</v>
      </c>
    </row>
    <row r="16" ht="39.95" customHeight="1" spans="2:94">
      <c r="B16" s="606" t="s">
        <v>104</v>
      </c>
      <c r="C16" s="606"/>
      <c r="D16" s="619" t="s">
        <v>24</v>
      </c>
      <c r="E16" s="851" t="s">
        <v>25</v>
      </c>
      <c r="F16" s="955" t="s">
        <v>105</v>
      </c>
      <c r="G16" s="955" t="s">
        <v>106</v>
      </c>
      <c r="H16" s="955" t="s">
        <v>107</v>
      </c>
      <c r="I16" s="955" t="s">
        <v>108</v>
      </c>
      <c r="J16" s="955" t="s">
        <v>109</v>
      </c>
      <c r="K16" s="969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>
        <v>1</v>
      </c>
      <c r="AL16" s="704">
        <v>1</v>
      </c>
      <c r="AM16" s="704">
        <v>1</v>
      </c>
      <c r="AN16" s="704"/>
      <c r="AO16" s="987"/>
      <c r="AP16" s="1029">
        <v>1</v>
      </c>
      <c r="AQ16" s="1030">
        <v>4</v>
      </c>
      <c r="AR16" s="1030">
        <v>4</v>
      </c>
      <c r="AS16" s="1030">
        <v>1</v>
      </c>
      <c r="AT16" s="1030"/>
      <c r="AU16" s="990"/>
      <c r="AV16" s="1029">
        <v>2</v>
      </c>
      <c r="AW16" s="1030">
        <v>6</v>
      </c>
      <c r="AX16" s="1030">
        <v>4</v>
      </c>
      <c r="AY16" s="1030">
        <v>1</v>
      </c>
      <c r="AZ16" s="1030"/>
      <c r="BA16" s="990"/>
      <c r="BB16" s="1029">
        <v>0.14</v>
      </c>
      <c r="BC16" s="1030">
        <v>0.3</v>
      </c>
      <c r="BD16" s="1030">
        <v>0.27</v>
      </c>
      <c r="BE16" s="1030">
        <v>0.12</v>
      </c>
      <c r="BF16" s="1030"/>
      <c r="BG16" s="990"/>
      <c r="BH16" s="798">
        <f t="shared" si="0"/>
        <v>2</v>
      </c>
      <c r="BI16" s="799">
        <f t="shared" si="1"/>
        <v>4</v>
      </c>
      <c r="BJ16" s="799">
        <f t="shared" si="2"/>
        <v>2</v>
      </c>
      <c r="BK16" s="799">
        <f t="shared" si="3"/>
        <v>3</v>
      </c>
      <c r="BL16" s="799">
        <f t="shared" si="4"/>
        <v>5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</v>
      </c>
      <c r="BU16" s="814">
        <f t="shared" si="5"/>
        <v>4</v>
      </c>
      <c r="BV16" s="814">
        <f t="shared" si="5"/>
        <v>2</v>
      </c>
      <c r="BW16" s="814">
        <f t="shared" si="5"/>
        <v>3</v>
      </c>
      <c r="BX16" s="814">
        <f t="shared" si="5"/>
        <v>5</v>
      </c>
      <c r="BY16" s="990"/>
      <c r="BZ16" s="1056">
        <f t="shared" si="8"/>
        <v>100</v>
      </c>
      <c r="CA16" s="1057">
        <f t="shared" si="6"/>
        <v>93.3333333333333</v>
      </c>
      <c r="CB16" s="1057">
        <f t="shared" si="6"/>
        <v>51.8518518518518</v>
      </c>
      <c r="CC16" s="1057">
        <f t="shared" si="6"/>
        <v>175</v>
      </c>
      <c r="CD16" s="1057" t="str">
        <f t="shared" si="6"/>
        <v>-</v>
      </c>
      <c r="CE16" s="1073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31</v>
      </c>
      <c r="CM16" t="s">
        <v>31</v>
      </c>
      <c r="CN16" t="s">
        <v>31</v>
      </c>
      <c r="CO16" t="s">
        <v>31</v>
      </c>
      <c r="CP16" t="s">
        <v>31</v>
      </c>
    </row>
    <row r="17" ht="39.95" customHeight="1" spans="2:94">
      <c r="B17" s="854"/>
      <c r="C17" s="854"/>
      <c r="D17" s="619" t="s">
        <v>39</v>
      </c>
      <c r="E17" s="851" t="s">
        <v>40</v>
      </c>
      <c r="F17" s="956" t="s">
        <v>110</v>
      </c>
      <c r="G17" s="956" t="s">
        <v>111</v>
      </c>
      <c r="H17" s="956" t="s">
        <v>112</v>
      </c>
      <c r="I17" s="956" t="s">
        <v>113</v>
      </c>
      <c r="J17" s="956" t="s">
        <v>114</v>
      </c>
      <c r="K17" s="970"/>
      <c r="L17" s="566">
        <v>8</v>
      </c>
      <c r="M17" s="965">
        <v>8</v>
      </c>
      <c r="N17" s="965">
        <v>3</v>
      </c>
      <c r="O17" s="965">
        <v>2</v>
      </c>
      <c r="P17" s="965">
        <v>10</v>
      </c>
      <c r="Q17" s="991"/>
      <c r="R17" s="1000">
        <v>14</v>
      </c>
      <c r="S17" s="993">
        <v>25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5">
        <v>6</v>
      </c>
      <c r="AF17" s="965"/>
      <c r="AG17" s="965"/>
      <c r="AH17" s="965"/>
      <c r="AI17" s="991"/>
      <c r="AJ17" s="566">
        <v>2</v>
      </c>
      <c r="AK17" s="965">
        <v>8</v>
      </c>
      <c r="AL17" s="965">
        <v>3</v>
      </c>
      <c r="AM17" s="965">
        <v>4</v>
      </c>
      <c r="AN17" s="965"/>
      <c r="AO17" s="991"/>
      <c r="AP17" s="568">
        <v>8</v>
      </c>
      <c r="AQ17" s="773">
        <v>16</v>
      </c>
      <c r="AR17" s="773">
        <v>5</v>
      </c>
      <c r="AS17" s="773">
        <v>4</v>
      </c>
      <c r="AT17" s="773"/>
      <c r="AU17" s="995"/>
      <c r="AV17" s="568">
        <v>11</v>
      </c>
      <c r="AW17" s="773">
        <v>23</v>
      </c>
      <c r="AX17" s="773">
        <v>8</v>
      </c>
      <c r="AY17" s="773">
        <v>4</v>
      </c>
      <c r="AZ17" s="773"/>
      <c r="BA17" s="995"/>
      <c r="BB17" s="568">
        <v>0.59</v>
      </c>
      <c r="BC17" s="773">
        <v>2.38</v>
      </c>
      <c r="BD17" s="773">
        <v>0.51</v>
      </c>
      <c r="BE17" s="773">
        <v>0.48</v>
      </c>
      <c r="BF17" s="773"/>
      <c r="BG17" s="995"/>
      <c r="BH17" s="586">
        <f t="shared" si="0"/>
        <v>8</v>
      </c>
      <c r="BI17" s="1044">
        <f t="shared" si="1"/>
        <v>8</v>
      </c>
      <c r="BJ17" s="1044">
        <f t="shared" si="2"/>
        <v>3</v>
      </c>
      <c r="BK17" s="1044">
        <f t="shared" si="3"/>
        <v>2</v>
      </c>
      <c r="BL17" s="1044">
        <f t="shared" si="4"/>
        <v>10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8</v>
      </c>
      <c r="BU17" s="1058">
        <f t="shared" si="5"/>
        <v>8</v>
      </c>
      <c r="BV17" s="1058">
        <f t="shared" si="5"/>
        <v>3</v>
      </c>
      <c r="BW17" s="1058">
        <f t="shared" si="5"/>
        <v>2</v>
      </c>
      <c r="BX17" s="1058">
        <f t="shared" si="5"/>
        <v>10</v>
      </c>
      <c r="BY17" s="995"/>
      <c r="BZ17" s="832">
        <f t="shared" si="8"/>
        <v>94.9152542372881</v>
      </c>
      <c r="CA17" s="833">
        <f t="shared" si="6"/>
        <v>23.5294117647059</v>
      </c>
      <c r="CB17" s="833">
        <f t="shared" si="6"/>
        <v>41.1764705882353</v>
      </c>
      <c r="CC17" s="833">
        <f t="shared" si="6"/>
        <v>29.1666666666667</v>
      </c>
      <c r="CD17" s="833" t="str">
        <f t="shared" si="6"/>
        <v>-</v>
      </c>
      <c r="CE17" s="1074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31</v>
      </c>
      <c r="CM17" t="s">
        <v>31</v>
      </c>
      <c r="CN17" t="s">
        <v>31</v>
      </c>
      <c r="CO17" t="s">
        <v>31</v>
      </c>
      <c r="CP17" t="s">
        <v>31</v>
      </c>
    </row>
    <row r="18" ht="39.95" customHeight="1" spans="2:94">
      <c r="B18" s="858"/>
      <c r="C18" s="858"/>
      <c r="D18" s="619" t="s">
        <v>32</v>
      </c>
      <c r="E18" s="851" t="s">
        <v>33</v>
      </c>
      <c r="F18" s="954" t="s">
        <v>115</v>
      </c>
      <c r="G18" s="954" t="s">
        <v>116</v>
      </c>
      <c r="H18" s="954" t="s">
        <v>117</v>
      </c>
      <c r="I18" s="954" t="s">
        <v>118</v>
      </c>
      <c r="J18" s="954" t="s">
        <v>119</v>
      </c>
      <c r="K18" s="971"/>
      <c r="L18" s="569">
        <v>1</v>
      </c>
      <c r="M18" s="974">
        <v>5</v>
      </c>
      <c r="N18" s="974">
        <v>5</v>
      </c>
      <c r="O18" s="974">
        <v>4</v>
      </c>
      <c r="P18" s="974">
        <v>3</v>
      </c>
      <c r="Q18" s="1007"/>
      <c r="R18" s="1008">
        <v>24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>
        <v>1</v>
      </c>
      <c r="AE18" s="974"/>
      <c r="AF18" s="974"/>
      <c r="AG18" s="974"/>
      <c r="AH18" s="974"/>
      <c r="AI18" s="1007"/>
      <c r="AJ18" s="569">
        <v>2</v>
      </c>
      <c r="AK18" s="974">
        <v>2</v>
      </c>
      <c r="AL18" s="974"/>
      <c r="AM18" s="974">
        <v>2</v>
      </c>
      <c r="AN18" s="974"/>
      <c r="AO18" s="1007"/>
      <c r="AP18" s="571">
        <v>2</v>
      </c>
      <c r="AQ18" s="788">
        <v>3</v>
      </c>
      <c r="AR18" s="788"/>
      <c r="AS18" s="788">
        <v>4</v>
      </c>
      <c r="AT18" s="788"/>
      <c r="AU18" s="1010"/>
      <c r="AV18" s="571">
        <v>3</v>
      </c>
      <c r="AW18" s="788">
        <v>3</v>
      </c>
      <c r="AX18" s="788"/>
      <c r="AY18" s="788">
        <v>5</v>
      </c>
      <c r="AZ18" s="788"/>
      <c r="BA18" s="1010"/>
      <c r="BB18" s="571">
        <v>0.41</v>
      </c>
      <c r="BC18" s="788">
        <v>0.29</v>
      </c>
      <c r="BD18" s="788"/>
      <c r="BE18" s="788">
        <v>0.36</v>
      </c>
      <c r="BF18" s="788"/>
      <c r="BG18" s="1010"/>
      <c r="BH18" s="589">
        <f t="shared" si="0"/>
        <v>1</v>
      </c>
      <c r="BI18" s="1048">
        <f t="shared" si="1"/>
        <v>5</v>
      </c>
      <c r="BJ18" s="1048">
        <f t="shared" si="2"/>
        <v>5</v>
      </c>
      <c r="BK18" s="1048">
        <f t="shared" si="3"/>
        <v>4</v>
      </c>
      <c r="BL18" s="1048">
        <f t="shared" si="4"/>
        <v>3</v>
      </c>
      <c r="BM18" s="1010"/>
      <c r="BN18" s="570">
        <v>1</v>
      </c>
      <c r="BO18" s="540"/>
      <c r="BP18" s="540"/>
      <c r="BQ18" s="540"/>
      <c r="BR18" s="540"/>
      <c r="BS18" s="1010"/>
      <c r="BT18" s="590">
        <f t="shared" si="7"/>
        <v>2</v>
      </c>
      <c r="BU18" s="1067">
        <f t="shared" si="5"/>
        <v>5</v>
      </c>
      <c r="BV18" s="1067">
        <f t="shared" si="5"/>
        <v>5</v>
      </c>
      <c r="BW18" s="1067">
        <f t="shared" si="5"/>
        <v>4</v>
      </c>
      <c r="BX18" s="1067">
        <f t="shared" si="5"/>
        <v>3</v>
      </c>
      <c r="BY18" s="1010"/>
      <c r="BZ18" s="844">
        <f t="shared" si="8"/>
        <v>34.1463414634146</v>
      </c>
      <c r="CA18" s="845">
        <f t="shared" si="6"/>
        <v>120.689655172414</v>
      </c>
      <c r="CB18" s="845" t="str">
        <f t="shared" si="6"/>
        <v>-</v>
      </c>
      <c r="CC18" s="845">
        <f t="shared" si="6"/>
        <v>77.7777777777778</v>
      </c>
      <c r="CD18" s="845" t="str">
        <f t="shared" si="6"/>
        <v>-</v>
      </c>
      <c r="CE18" s="1078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31</v>
      </c>
      <c r="CM18" t="s">
        <v>31</v>
      </c>
      <c r="CN18" t="s">
        <v>31</v>
      </c>
      <c r="CO18" t="s">
        <v>31</v>
      </c>
      <c r="CP18" t="s">
        <v>31</v>
      </c>
    </row>
    <row r="19" ht="39.95" customHeight="1" spans="2:94">
      <c r="B19" s="606" t="s">
        <v>120</v>
      </c>
      <c r="C19" s="606"/>
      <c r="D19" s="619" t="s">
        <v>24</v>
      </c>
      <c r="E19" s="851" t="s">
        <v>25</v>
      </c>
      <c r="F19" s="955" t="s">
        <v>121</v>
      </c>
      <c r="G19" s="955" t="s">
        <v>122</v>
      </c>
      <c r="H19" s="955" t="s">
        <v>123</v>
      </c>
      <c r="I19" s="955" t="s">
        <v>124</v>
      </c>
      <c r="J19" s="955" t="s">
        <v>125</v>
      </c>
      <c r="K19" s="969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29"/>
      <c r="AQ19" s="1030"/>
      <c r="AR19" s="1030"/>
      <c r="AS19" s="1030"/>
      <c r="AT19" s="1030"/>
      <c r="AU19" s="990"/>
      <c r="AV19" s="1029"/>
      <c r="AW19" s="1030"/>
      <c r="AX19" s="1030"/>
      <c r="AY19" s="1030"/>
      <c r="AZ19" s="1030"/>
      <c r="BA19" s="990"/>
      <c r="BB19" s="1029"/>
      <c r="BC19" s="1030"/>
      <c r="BD19" s="1030"/>
      <c r="BE19" s="1030"/>
      <c r="BF19" s="1030"/>
      <c r="BG19" s="990"/>
      <c r="BH19" s="798">
        <f t="shared" si="0"/>
        <v>10</v>
      </c>
      <c r="BI19" s="799">
        <f t="shared" si="1"/>
        <v>7</v>
      </c>
      <c r="BJ19" s="799">
        <f t="shared" si="2"/>
        <v>6</v>
      </c>
      <c r="BK19" s="799">
        <f t="shared" si="3"/>
        <v>8</v>
      </c>
      <c r="BL19" s="799">
        <f t="shared" si="4"/>
        <v>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10</v>
      </c>
      <c r="BU19" s="814">
        <f t="shared" si="5"/>
        <v>7</v>
      </c>
      <c r="BV19" s="814">
        <f t="shared" si="5"/>
        <v>6</v>
      </c>
      <c r="BW19" s="814">
        <f t="shared" si="5"/>
        <v>8</v>
      </c>
      <c r="BX19" s="814">
        <f t="shared" si="5"/>
        <v>8</v>
      </c>
      <c r="BY19" s="990"/>
      <c r="BZ19" s="1056" t="str">
        <f t="shared" si="8"/>
        <v>-</v>
      </c>
      <c r="CA19" s="1057" t="str">
        <f t="shared" si="6"/>
        <v>-</v>
      </c>
      <c r="CB19" s="1057" t="str">
        <f t="shared" si="6"/>
        <v>-</v>
      </c>
      <c r="CC19" s="1057" t="str">
        <f t="shared" si="6"/>
        <v>-</v>
      </c>
      <c r="CD19" s="1057" t="str">
        <f t="shared" si="6"/>
        <v>-</v>
      </c>
      <c r="CE19" s="1073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31</v>
      </c>
      <c r="CM19" t="s">
        <v>31</v>
      </c>
      <c r="CN19" t="s">
        <v>31</v>
      </c>
      <c r="CO19" t="s">
        <v>31</v>
      </c>
      <c r="CP19" t="s">
        <v>31</v>
      </c>
    </row>
    <row r="20" ht="39.95" customHeight="1" spans="2:94">
      <c r="B20" s="854"/>
      <c r="C20" s="854"/>
      <c r="D20" s="619" t="s">
        <v>32</v>
      </c>
      <c r="E20" s="851" t="s">
        <v>33</v>
      </c>
      <c r="F20" s="956" t="s">
        <v>126</v>
      </c>
      <c r="G20" s="956" t="s">
        <v>127</v>
      </c>
      <c r="H20" s="956" t="s">
        <v>128</v>
      </c>
      <c r="I20" s="956" t="s">
        <v>129</v>
      </c>
      <c r="J20" s="956" t="s">
        <v>130</v>
      </c>
      <c r="K20" s="970"/>
      <c r="L20" s="566">
        <v>2</v>
      </c>
      <c r="M20" s="965">
        <v>1</v>
      </c>
      <c r="N20" s="965">
        <v>4</v>
      </c>
      <c r="O20" s="965">
        <v>2</v>
      </c>
      <c r="P20" s="965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5"/>
      <c r="AF20" s="965"/>
      <c r="AG20" s="965"/>
      <c r="AH20" s="965"/>
      <c r="AI20" s="991"/>
      <c r="AJ20" s="566">
        <v>1</v>
      </c>
      <c r="AK20" s="965"/>
      <c r="AL20" s="965">
        <v>1</v>
      </c>
      <c r="AM20" s="965">
        <v>1</v>
      </c>
      <c r="AN20" s="965"/>
      <c r="AO20" s="991"/>
      <c r="AP20" s="1031">
        <v>4</v>
      </c>
      <c r="AQ20" s="1040">
        <v>1</v>
      </c>
      <c r="AR20" s="1040">
        <v>3</v>
      </c>
      <c r="AS20" s="1040">
        <v>2</v>
      </c>
      <c r="AT20" s="1040"/>
      <c r="AU20" s="995"/>
      <c r="AV20" s="1031">
        <v>4</v>
      </c>
      <c r="AW20" s="1040">
        <v>3</v>
      </c>
      <c r="AX20" s="1040">
        <v>4</v>
      </c>
      <c r="AY20" s="1040">
        <v>3</v>
      </c>
      <c r="AZ20" s="1040"/>
      <c r="BA20" s="995"/>
      <c r="BB20" s="1031">
        <v>0.27</v>
      </c>
      <c r="BC20" s="1040">
        <v>0.08</v>
      </c>
      <c r="BD20" s="1040">
        <v>0.24</v>
      </c>
      <c r="BE20" s="1040">
        <v>0.19</v>
      </c>
      <c r="BF20" s="1040"/>
      <c r="BG20" s="995"/>
      <c r="BH20" s="800">
        <f t="shared" si="0"/>
        <v>2</v>
      </c>
      <c r="BI20" s="801">
        <f t="shared" si="1"/>
        <v>1</v>
      </c>
      <c r="BJ20" s="801">
        <f t="shared" si="2"/>
        <v>4</v>
      </c>
      <c r="BK20" s="801">
        <f t="shared" si="3"/>
        <v>2</v>
      </c>
      <c r="BL20" s="801">
        <f t="shared" si="4"/>
        <v>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2</v>
      </c>
      <c r="BU20" s="816">
        <f t="shared" si="7"/>
        <v>1</v>
      </c>
      <c r="BV20" s="816">
        <f t="shared" si="7"/>
        <v>4</v>
      </c>
      <c r="BW20" s="816">
        <f t="shared" si="7"/>
        <v>2</v>
      </c>
      <c r="BX20" s="816">
        <f t="shared" si="7"/>
        <v>5</v>
      </c>
      <c r="BY20" s="995"/>
      <c r="BZ20" s="1060">
        <f t="shared" si="8"/>
        <v>51.8518518518518</v>
      </c>
      <c r="CA20" s="1068">
        <f t="shared" si="8"/>
        <v>87.5</v>
      </c>
      <c r="CB20" s="1068">
        <f t="shared" si="8"/>
        <v>116.666666666667</v>
      </c>
      <c r="CC20" s="1068">
        <f t="shared" si="8"/>
        <v>73.6842105263158</v>
      </c>
      <c r="CD20" s="1068" t="str">
        <f t="shared" si="8"/>
        <v>-</v>
      </c>
      <c r="CE20" s="1074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31</v>
      </c>
      <c r="CM20" t="s">
        <v>31</v>
      </c>
      <c r="CN20" t="s">
        <v>31</v>
      </c>
      <c r="CO20" t="s">
        <v>31</v>
      </c>
      <c r="CP20" t="s">
        <v>31</v>
      </c>
    </row>
    <row r="21" ht="39.95" customHeight="1" spans="2:94">
      <c r="B21" s="858"/>
      <c r="C21" s="858"/>
      <c r="D21" s="619" t="s">
        <v>131</v>
      </c>
      <c r="E21" s="851" t="s">
        <v>132</v>
      </c>
      <c r="F21" s="954" t="s">
        <v>133</v>
      </c>
      <c r="G21" s="954" t="s">
        <v>134</v>
      </c>
      <c r="H21" s="954" t="s">
        <v>135</v>
      </c>
      <c r="I21" s="954" t="s">
        <v>136</v>
      </c>
      <c r="J21" s="954" t="s">
        <v>137</v>
      </c>
      <c r="K21" s="971"/>
      <c r="L21" s="577">
        <v>5</v>
      </c>
      <c r="M21" s="968">
        <v>2</v>
      </c>
      <c r="N21" s="968">
        <v>3</v>
      </c>
      <c r="O21" s="968">
        <v>4</v>
      </c>
      <c r="P21" s="968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8"/>
      <c r="AF21" s="968"/>
      <c r="AG21" s="968"/>
      <c r="AH21" s="968"/>
      <c r="AI21" s="996"/>
      <c r="AJ21" s="577"/>
      <c r="AK21" s="968">
        <v>4</v>
      </c>
      <c r="AL21" s="968">
        <v>1</v>
      </c>
      <c r="AM21" s="968"/>
      <c r="AN21" s="968">
        <v>2</v>
      </c>
      <c r="AO21" s="996"/>
      <c r="AP21" s="1034"/>
      <c r="AQ21" s="1035">
        <v>4</v>
      </c>
      <c r="AR21" s="1035">
        <v>2</v>
      </c>
      <c r="AS21" s="1035">
        <v>2</v>
      </c>
      <c r="AT21" s="1035">
        <v>3</v>
      </c>
      <c r="AU21" s="999"/>
      <c r="AV21" s="1034"/>
      <c r="AW21" s="1035">
        <v>5</v>
      </c>
      <c r="AX21" s="1035">
        <v>3</v>
      </c>
      <c r="AY21" s="1035">
        <v>3</v>
      </c>
      <c r="AZ21" s="1035">
        <v>3</v>
      </c>
      <c r="BA21" s="999"/>
      <c r="BB21" s="1034"/>
      <c r="BC21" s="1035">
        <v>0.5</v>
      </c>
      <c r="BD21" s="1035">
        <v>0.19</v>
      </c>
      <c r="BE21" s="1035">
        <v>0.12</v>
      </c>
      <c r="BF21" s="1035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3</v>
      </c>
      <c r="BK21" s="803">
        <f t="shared" si="3"/>
        <v>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3</v>
      </c>
      <c r="BW21" s="818">
        <f t="shared" si="7"/>
        <v>4</v>
      </c>
      <c r="BX21" s="818">
        <f t="shared" si="7"/>
        <v>8</v>
      </c>
      <c r="BY21" s="999"/>
      <c r="BZ21" s="1065" t="str">
        <f t="shared" si="8"/>
        <v>-</v>
      </c>
      <c r="CA21" s="1066">
        <f t="shared" si="8"/>
        <v>28</v>
      </c>
      <c r="CB21" s="1066">
        <f t="shared" si="8"/>
        <v>110.526315789474</v>
      </c>
      <c r="CC21" s="1066">
        <f t="shared" si="8"/>
        <v>233.333333333333</v>
      </c>
      <c r="CD21" s="1066">
        <f t="shared" si="8"/>
        <v>193.103448275862</v>
      </c>
      <c r="CE21" s="1075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31</v>
      </c>
      <c r="CM21" t="s">
        <v>31</v>
      </c>
      <c r="CN21" t="s">
        <v>31</v>
      </c>
      <c r="CO21" t="s">
        <v>31</v>
      </c>
      <c r="CP21" t="s">
        <v>31</v>
      </c>
    </row>
    <row r="22" ht="60" customHeight="1" spans="2:94">
      <c r="B22" s="606" t="s">
        <v>138</v>
      </c>
      <c r="C22" s="606"/>
      <c r="D22" s="619" t="s">
        <v>139</v>
      </c>
      <c r="E22" s="851" t="s">
        <v>140</v>
      </c>
      <c r="F22" s="955" t="s">
        <v>141</v>
      </c>
      <c r="G22" s="955" t="s">
        <v>142</v>
      </c>
      <c r="H22" s="955" t="s">
        <v>143</v>
      </c>
      <c r="I22" s="955" t="s">
        <v>144</v>
      </c>
      <c r="J22" s="955" t="s">
        <v>145</v>
      </c>
      <c r="K22" s="969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>
        <v>1</v>
      </c>
      <c r="AH22" s="704"/>
      <c r="AI22" s="987"/>
      <c r="AJ22" s="703">
        <v>2</v>
      </c>
      <c r="AK22" s="704">
        <v>2</v>
      </c>
      <c r="AL22" s="704">
        <v>3</v>
      </c>
      <c r="AM22" s="704">
        <v>1</v>
      </c>
      <c r="AN22" s="704">
        <v>5</v>
      </c>
      <c r="AO22" s="987"/>
      <c r="AP22" s="1029">
        <v>3</v>
      </c>
      <c r="AQ22" s="1030">
        <v>2</v>
      </c>
      <c r="AR22" s="1030">
        <v>3</v>
      </c>
      <c r="AS22" s="1030">
        <v>2</v>
      </c>
      <c r="AT22" s="1030">
        <v>6</v>
      </c>
      <c r="AU22" s="990"/>
      <c r="AV22" s="1029">
        <v>3</v>
      </c>
      <c r="AW22" s="1030">
        <v>3</v>
      </c>
      <c r="AX22" s="1030">
        <v>5</v>
      </c>
      <c r="AY22" s="1030">
        <v>3</v>
      </c>
      <c r="AZ22" s="1030">
        <v>6</v>
      </c>
      <c r="BA22" s="990"/>
      <c r="BB22" s="1029">
        <v>0.29</v>
      </c>
      <c r="BC22" s="1030">
        <v>0.26</v>
      </c>
      <c r="BD22" s="1030">
        <v>0.39</v>
      </c>
      <c r="BE22" s="1030">
        <v>0.34</v>
      </c>
      <c r="BF22" s="1030">
        <v>0.65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6">
        <f t="shared" si="8"/>
        <v>72.4137931034483</v>
      </c>
      <c r="CA22" s="1057">
        <f t="shared" si="8"/>
        <v>53.8461538461538</v>
      </c>
      <c r="CB22" s="1057">
        <f t="shared" si="8"/>
        <v>35.8974358974359</v>
      </c>
      <c r="CC22" s="1057">
        <f t="shared" si="8"/>
        <v>102.941176470588</v>
      </c>
      <c r="CD22" s="1057">
        <f t="shared" si="8"/>
        <v>21.5384615384615</v>
      </c>
      <c r="CE22" s="1073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31</v>
      </c>
      <c r="CM22" t="s">
        <v>31</v>
      </c>
      <c r="CN22" t="s">
        <v>31</v>
      </c>
      <c r="CO22" t="s">
        <v>31</v>
      </c>
      <c r="CP22" t="s">
        <v>31</v>
      </c>
    </row>
    <row r="23" ht="60" customHeight="1" spans="2:94">
      <c r="B23" s="858"/>
      <c r="C23" s="858"/>
      <c r="D23" s="950" t="s">
        <v>146</v>
      </c>
      <c r="E23" s="951" t="s">
        <v>147</v>
      </c>
      <c r="F23" s="954" t="s">
        <v>148</v>
      </c>
      <c r="G23" s="954" t="s">
        <v>149</v>
      </c>
      <c r="H23" s="954" t="s">
        <v>150</v>
      </c>
      <c r="I23" s="954" t="s">
        <v>151</v>
      </c>
      <c r="J23" s="954" t="s">
        <v>152</v>
      </c>
      <c r="K23" s="971"/>
      <c r="L23" s="569"/>
      <c r="M23" s="974"/>
      <c r="N23" s="974"/>
      <c r="O23" s="974"/>
      <c r="P23" s="974"/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8"/>
      <c r="AF23" s="968"/>
      <c r="AG23" s="968"/>
      <c r="AH23" s="968">
        <v>1</v>
      </c>
      <c r="AI23" s="996"/>
      <c r="AJ23" s="577"/>
      <c r="AK23" s="968"/>
      <c r="AL23" s="968"/>
      <c r="AM23" s="968"/>
      <c r="AN23" s="968">
        <v>7</v>
      </c>
      <c r="AO23" s="996"/>
      <c r="AP23" s="579"/>
      <c r="AQ23" s="778"/>
      <c r="AR23" s="778"/>
      <c r="AS23" s="778"/>
      <c r="AT23" s="778">
        <v>13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1.34</v>
      </c>
      <c r="BG23" s="999"/>
      <c r="BH23" s="598">
        <f t="shared" si="0"/>
        <v>0</v>
      </c>
      <c r="BI23" s="1046">
        <f t="shared" si="1"/>
        <v>0</v>
      </c>
      <c r="BJ23" s="1046">
        <f t="shared" si="2"/>
        <v>0</v>
      </c>
      <c r="BK23" s="1046">
        <f t="shared" si="3"/>
        <v>0</v>
      </c>
      <c r="BL23" s="1046">
        <f t="shared" si="4"/>
        <v>0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2">
        <f t="shared" si="7"/>
        <v>0</v>
      </c>
      <c r="BV23" s="1062">
        <f t="shared" si="7"/>
        <v>0</v>
      </c>
      <c r="BW23" s="1062">
        <f t="shared" si="7"/>
        <v>0</v>
      </c>
      <c r="BX23" s="1062">
        <f t="shared" si="7"/>
        <v>0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0</v>
      </c>
      <c r="CE23" s="1075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31</v>
      </c>
      <c r="CM23" t="s">
        <v>31</v>
      </c>
      <c r="CN23" t="s">
        <v>31</v>
      </c>
      <c r="CO23" t="s">
        <v>31</v>
      </c>
      <c r="CP23" t="s">
        <v>31</v>
      </c>
    </row>
    <row r="24" ht="30" customHeight="1" spans="2:95">
      <c r="B24" s="606" t="s">
        <v>153</v>
      </c>
      <c r="C24" s="606"/>
      <c r="D24" s="619" t="s">
        <v>154</v>
      </c>
      <c r="E24" s="851" t="s">
        <v>155</v>
      </c>
      <c r="F24" s="955" t="s">
        <v>156</v>
      </c>
      <c r="G24" s="955" t="s">
        <v>157</v>
      </c>
      <c r="H24" s="955" t="s">
        <v>158</v>
      </c>
      <c r="I24" s="955" t="s">
        <v>159</v>
      </c>
      <c r="J24" s="955" t="s">
        <v>160</v>
      </c>
      <c r="K24" s="972" t="s">
        <v>161</v>
      </c>
      <c r="L24" s="703">
        <v>3</v>
      </c>
      <c r="M24" s="704">
        <v>2</v>
      </c>
      <c r="N24" s="704">
        <v>4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>
        <v>1</v>
      </c>
      <c r="AE24" s="704"/>
      <c r="AF24" s="704"/>
      <c r="AG24" s="704"/>
      <c r="AH24" s="704"/>
      <c r="AI24" s="1001"/>
      <c r="AJ24" s="703">
        <v>2</v>
      </c>
      <c r="AK24" s="704">
        <v>3</v>
      </c>
      <c r="AL24" s="704">
        <v>2</v>
      </c>
      <c r="AM24" s="704"/>
      <c r="AN24" s="704">
        <v>4</v>
      </c>
      <c r="AO24" s="1001"/>
      <c r="AP24" s="1029">
        <v>4</v>
      </c>
      <c r="AQ24" s="1030">
        <v>4</v>
      </c>
      <c r="AR24" s="1030">
        <v>5</v>
      </c>
      <c r="AS24" s="1030">
        <v>1</v>
      </c>
      <c r="AT24" s="1030">
        <v>7</v>
      </c>
      <c r="AU24" s="1033">
        <v>5</v>
      </c>
      <c r="AV24" s="1029">
        <v>6</v>
      </c>
      <c r="AW24" s="1030">
        <v>6</v>
      </c>
      <c r="AX24" s="1030">
        <v>6</v>
      </c>
      <c r="AY24" s="1030">
        <v>4</v>
      </c>
      <c r="AZ24" s="1030">
        <v>9</v>
      </c>
      <c r="BA24" s="1033">
        <v>5</v>
      </c>
      <c r="BB24" s="1029">
        <v>0.52</v>
      </c>
      <c r="BC24" s="1030">
        <v>0.44</v>
      </c>
      <c r="BD24" s="1030">
        <v>0.41</v>
      </c>
      <c r="BE24" s="1030">
        <v>0.1</v>
      </c>
      <c r="BF24" s="1030">
        <v>0.67</v>
      </c>
      <c r="BG24" s="1033">
        <v>0.25</v>
      </c>
      <c r="BH24" s="1047">
        <f t="shared" si="0"/>
        <v>3</v>
      </c>
      <c r="BI24" s="799">
        <f t="shared" si="1"/>
        <v>2</v>
      </c>
      <c r="BJ24" s="799">
        <f t="shared" si="2"/>
        <v>4</v>
      </c>
      <c r="BK24" s="799">
        <f t="shared" si="3"/>
        <v>3</v>
      </c>
      <c r="BL24" s="799">
        <f t="shared" si="4"/>
        <v>4</v>
      </c>
      <c r="BM24" s="1052">
        <f>IF($A$1="补货",Q24+W24+AC24,Q24)</f>
        <v>4</v>
      </c>
      <c r="BN24" s="1013"/>
      <c r="BO24" s="1014"/>
      <c r="BP24" s="1014"/>
      <c r="BQ24" s="1014"/>
      <c r="BR24" s="1014"/>
      <c r="BS24" s="1002"/>
      <c r="BT24" s="798">
        <f t="shared" si="7"/>
        <v>3</v>
      </c>
      <c r="BU24" s="814">
        <f t="shared" si="7"/>
        <v>2</v>
      </c>
      <c r="BV24" s="814">
        <f t="shared" si="7"/>
        <v>4</v>
      </c>
      <c r="BW24" s="814">
        <f t="shared" si="7"/>
        <v>3</v>
      </c>
      <c r="BX24" s="814">
        <f t="shared" si="7"/>
        <v>4</v>
      </c>
      <c r="BY24" s="1063">
        <f t="shared" si="7"/>
        <v>4</v>
      </c>
      <c r="BZ24" s="1056">
        <f t="shared" si="8"/>
        <v>40.3846153846154</v>
      </c>
      <c r="CA24" s="1057">
        <f t="shared" si="8"/>
        <v>31.8181818181818</v>
      </c>
      <c r="CB24" s="1057">
        <f t="shared" si="8"/>
        <v>68.2926829268293</v>
      </c>
      <c r="CC24" s="1057">
        <f t="shared" si="8"/>
        <v>210</v>
      </c>
      <c r="CD24" s="1057">
        <f t="shared" si="8"/>
        <v>41.7910447761194</v>
      </c>
      <c r="CE24" s="1076">
        <f t="shared" si="8"/>
        <v>112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31</v>
      </c>
      <c r="CM24" t="s">
        <v>31</v>
      </c>
      <c r="CN24" t="s">
        <v>31</v>
      </c>
      <c r="CO24" t="s">
        <v>31</v>
      </c>
      <c r="CP24" t="s">
        <v>31</v>
      </c>
      <c r="CQ24" t="s">
        <v>31</v>
      </c>
    </row>
    <row r="25" ht="30" customHeight="1" spans="2:95">
      <c r="B25" s="854"/>
      <c r="C25" s="854"/>
      <c r="D25" s="619" t="s">
        <v>24</v>
      </c>
      <c r="E25" s="851" t="s">
        <v>25</v>
      </c>
      <c r="F25" s="956" t="s">
        <v>162</v>
      </c>
      <c r="G25" s="956" t="s">
        <v>163</v>
      </c>
      <c r="H25" s="956" t="s">
        <v>164</v>
      </c>
      <c r="I25" s="956" t="s">
        <v>165</v>
      </c>
      <c r="J25" s="956" t="s">
        <v>166</v>
      </c>
      <c r="K25" s="975" t="s">
        <v>167</v>
      </c>
      <c r="L25" s="566">
        <v>8</v>
      </c>
      <c r="M25" s="965">
        <v>9</v>
      </c>
      <c r="N25" s="965"/>
      <c r="O25" s="965">
        <v>7</v>
      </c>
      <c r="P25" s="965"/>
      <c r="Q25" s="1015"/>
      <c r="R25" s="1016">
        <v>12</v>
      </c>
      <c r="S25" s="1017">
        <v>10</v>
      </c>
      <c r="T25" s="1017">
        <v>10</v>
      </c>
      <c r="U25" s="1017">
        <v>18</v>
      </c>
      <c r="V25" s="1017">
        <v>30</v>
      </c>
      <c r="W25" s="1018">
        <v>10</v>
      </c>
      <c r="X25" s="1016"/>
      <c r="Y25" s="1017"/>
      <c r="Z25" s="1017"/>
      <c r="AA25" s="1017"/>
      <c r="AB25" s="1017"/>
      <c r="AC25" s="1018"/>
      <c r="AD25" s="566"/>
      <c r="AE25" s="965"/>
      <c r="AF25" s="965"/>
      <c r="AG25" s="965">
        <v>1</v>
      </c>
      <c r="AH25" s="965"/>
      <c r="AI25" s="1015"/>
      <c r="AJ25" s="566">
        <v>6</v>
      </c>
      <c r="AK25" s="965">
        <v>9</v>
      </c>
      <c r="AL25" s="965">
        <v>10</v>
      </c>
      <c r="AM25" s="965">
        <v>9</v>
      </c>
      <c r="AN25" s="965">
        <v>5</v>
      </c>
      <c r="AO25" s="1015">
        <v>4</v>
      </c>
      <c r="AP25" s="1031">
        <v>16</v>
      </c>
      <c r="AQ25" s="1040">
        <v>16</v>
      </c>
      <c r="AR25" s="1040">
        <v>17</v>
      </c>
      <c r="AS25" s="1040">
        <v>16</v>
      </c>
      <c r="AT25" s="1040">
        <v>16</v>
      </c>
      <c r="AU25" s="1041">
        <v>18</v>
      </c>
      <c r="AV25" s="1031">
        <v>20</v>
      </c>
      <c r="AW25" s="1040">
        <v>27</v>
      </c>
      <c r="AX25" s="1040">
        <v>24</v>
      </c>
      <c r="AY25" s="1040">
        <v>28</v>
      </c>
      <c r="AZ25" s="1040">
        <v>26</v>
      </c>
      <c r="BA25" s="1041">
        <v>22</v>
      </c>
      <c r="BB25" s="1031">
        <v>1.29</v>
      </c>
      <c r="BC25" s="1040">
        <v>1.61</v>
      </c>
      <c r="BD25" s="1040">
        <v>1.67</v>
      </c>
      <c r="BE25" s="1040">
        <v>1.78</v>
      </c>
      <c r="BF25" s="1040">
        <v>1.31</v>
      </c>
      <c r="BG25" s="1041">
        <v>1.25</v>
      </c>
      <c r="BH25" s="800">
        <f t="shared" si="0"/>
        <v>8</v>
      </c>
      <c r="BI25" s="801">
        <f t="shared" si="1"/>
        <v>9</v>
      </c>
      <c r="BJ25" s="801">
        <f t="shared" si="2"/>
        <v>0</v>
      </c>
      <c r="BK25" s="801">
        <f t="shared" si="3"/>
        <v>7</v>
      </c>
      <c r="BL25" s="801">
        <f t="shared" si="4"/>
        <v>0</v>
      </c>
      <c r="BM25" s="1054">
        <f>IF($A$1="补货",Q25+W25+AC25,Q25)</f>
        <v>0</v>
      </c>
      <c r="BN25" s="1016"/>
      <c r="BO25" s="1017"/>
      <c r="BP25" s="1017">
        <v>5</v>
      </c>
      <c r="BQ25" s="1017"/>
      <c r="BR25" s="1017">
        <v>5</v>
      </c>
      <c r="BS25" s="1018">
        <v>5</v>
      </c>
      <c r="BT25" s="815">
        <f t="shared" si="7"/>
        <v>8</v>
      </c>
      <c r="BU25" s="816">
        <f t="shared" si="7"/>
        <v>9</v>
      </c>
      <c r="BV25" s="816">
        <f t="shared" si="7"/>
        <v>5</v>
      </c>
      <c r="BW25" s="816">
        <f t="shared" si="7"/>
        <v>7</v>
      </c>
      <c r="BX25" s="816">
        <f t="shared" si="7"/>
        <v>5</v>
      </c>
      <c r="BY25" s="1069">
        <f t="shared" si="7"/>
        <v>5</v>
      </c>
      <c r="BZ25" s="1060">
        <f t="shared" si="8"/>
        <v>43.4108527131783</v>
      </c>
      <c r="CA25" s="1068">
        <f t="shared" si="8"/>
        <v>39.1304347826087</v>
      </c>
      <c r="CB25" s="1068">
        <f t="shared" si="8"/>
        <v>20.9580838323353</v>
      </c>
      <c r="CC25" s="1068">
        <f t="shared" si="8"/>
        <v>27.5280898876404</v>
      </c>
      <c r="CD25" s="1068">
        <f t="shared" si="8"/>
        <v>26.7175572519084</v>
      </c>
      <c r="CE25" s="1079">
        <f t="shared" si="8"/>
        <v>28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31</v>
      </c>
      <c r="CM25" t="s">
        <v>31</v>
      </c>
      <c r="CN25" t="s">
        <v>31</v>
      </c>
      <c r="CO25" t="s">
        <v>31</v>
      </c>
      <c r="CP25" t="s">
        <v>31</v>
      </c>
      <c r="CQ25" t="s">
        <v>31</v>
      </c>
    </row>
    <row r="26" ht="30" customHeight="1" spans="2:95">
      <c r="B26" s="854"/>
      <c r="C26" s="854"/>
      <c r="D26" s="619" t="s">
        <v>32</v>
      </c>
      <c r="E26" s="851" t="s">
        <v>33</v>
      </c>
      <c r="F26" s="956" t="s">
        <v>168</v>
      </c>
      <c r="G26" s="956" t="s">
        <v>169</v>
      </c>
      <c r="H26" s="956" t="s">
        <v>170</v>
      </c>
      <c r="I26" s="956" t="s">
        <v>171</v>
      </c>
      <c r="J26" s="956" t="s">
        <v>172</v>
      </c>
      <c r="K26" s="975" t="s">
        <v>173</v>
      </c>
      <c r="L26" s="566">
        <v>4</v>
      </c>
      <c r="M26" s="965">
        <v>3</v>
      </c>
      <c r="N26" s="965"/>
      <c r="O26" s="965">
        <v>4</v>
      </c>
      <c r="P26" s="965">
        <v>3</v>
      </c>
      <c r="Q26" s="1015">
        <v>5</v>
      </c>
      <c r="R26" s="1016">
        <v>5</v>
      </c>
      <c r="S26" s="1017">
        <v>5</v>
      </c>
      <c r="T26" s="1017">
        <v>10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5"/>
      <c r="AF26" s="965">
        <v>1</v>
      </c>
      <c r="AG26" s="965"/>
      <c r="AH26" s="965"/>
      <c r="AI26" s="1015"/>
      <c r="AJ26" s="566"/>
      <c r="AK26" s="965"/>
      <c r="AL26" s="965">
        <v>1</v>
      </c>
      <c r="AM26" s="965"/>
      <c r="AN26" s="965"/>
      <c r="AO26" s="1015"/>
      <c r="AP26" s="1031">
        <v>2</v>
      </c>
      <c r="AQ26" s="1040">
        <v>2</v>
      </c>
      <c r="AR26" s="1040">
        <v>1</v>
      </c>
      <c r="AS26" s="1040">
        <v>2</v>
      </c>
      <c r="AT26" s="1040">
        <v>1</v>
      </c>
      <c r="AU26" s="1041">
        <v>3</v>
      </c>
      <c r="AV26" s="1031">
        <v>3</v>
      </c>
      <c r="AW26" s="1040">
        <v>2</v>
      </c>
      <c r="AX26" s="1040">
        <v>2</v>
      </c>
      <c r="AY26" s="1040">
        <v>2</v>
      </c>
      <c r="AZ26" s="1040">
        <v>2</v>
      </c>
      <c r="BA26" s="1041">
        <v>3</v>
      </c>
      <c r="BB26" s="1031">
        <v>0.12</v>
      </c>
      <c r="BC26" s="1040">
        <v>0.1</v>
      </c>
      <c r="BD26" s="1040">
        <v>0.29</v>
      </c>
      <c r="BE26" s="1040">
        <v>0.1</v>
      </c>
      <c r="BF26" s="1040">
        <v>0.07</v>
      </c>
      <c r="BG26" s="1041">
        <v>0.15</v>
      </c>
      <c r="BH26" s="800">
        <f t="shared" si="0"/>
        <v>4</v>
      </c>
      <c r="BI26" s="801">
        <f t="shared" si="1"/>
        <v>3</v>
      </c>
      <c r="BJ26" s="801">
        <f t="shared" si="2"/>
        <v>0</v>
      </c>
      <c r="BK26" s="801">
        <f t="shared" si="3"/>
        <v>4</v>
      </c>
      <c r="BL26" s="801">
        <f t="shared" si="4"/>
        <v>3</v>
      </c>
      <c r="BM26" s="1054">
        <f>IF($A$1="补货",Q26+W26+AC26,Q26)</f>
        <v>5</v>
      </c>
      <c r="BN26" s="1016"/>
      <c r="BO26" s="1017"/>
      <c r="BP26" s="1017"/>
      <c r="BQ26" s="1017"/>
      <c r="BR26" s="1017"/>
      <c r="BS26" s="1018"/>
      <c r="BT26" s="815">
        <f t="shared" si="7"/>
        <v>4</v>
      </c>
      <c r="BU26" s="816">
        <f t="shared" si="7"/>
        <v>3</v>
      </c>
      <c r="BV26" s="816">
        <f t="shared" si="7"/>
        <v>0</v>
      </c>
      <c r="BW26" s="816">
        <f t="shared" si="7"/>
        <v>4</v>
      </c>
      <c r="BX26" s="816">
        <f t="shared" si="7"/>
        <v>3</v>
      </c>
      <c r="BY26" s="1069">
        <f t="shared" si="7"/>
        <v>5</v>
      </c>
      <c r="BZ26" s="1060">
        <f t="shared" si="8"/>
        <v>233.333333333333</v>
      </c>
      <c r="CA26" s="1068">
        <f t="shared" si="8"/>
        <v>210</v>
      </c>
      <c r="CB26" s="1068">
        <f t="shared" si="8"/>
        <v>0</v>
      </c>
      <c r="CC26" s="1068">
        <f t="shared" si="8"/>
        <v>280</v>
      </c>
      <c r="CD26" s="1068">
        <f t="shared" si="8"/>
        <v>300</v>
      </c>
      <c r="CE26" s="1079">
        <f t="shared" si="8"/>
        <v>233.333333333333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31</v>
      </c>
      <c r="CM26" t="s">
        <v>31</v>
      </c>
      <c r="CN26" t="s">
        <v>31</v>
      </c>
      <c r="CO26" t="s">
        <v>31</v>
      </c>
      <c r="CP26" t="s">
        <v>31</v>
      </c>
      <c r="CQ26" t="s">
        <v>31</v>
      </c>
    </row>
    <row r="27" ht="30" customHeight="1" spans="2:95">
      <c r="B27" s="858"/>
      <c r="C27" s="858"/>
      <c r="D27" s="619" t="s">
        <v>131</v>
      </c>
      <c r="E27" s="851" t="s">
        <v>132</v>
      </c>
      <c r="F27" s="954" t="s">
        <v>174</v>
      </c>
      <c r="G27" s="954" t="s">
        <v>175</v>
      </c>
      <c r="H27" s="954" t="s">
        <v>176</v>
      </c>
      <c r="I27" s="954" t="s">
        <v>177</v>
      </c>
      <c r="J27" s="954" t="s">
        <v>178</v>
      </c>
      <c r="K27" s="973" t="s">
        <v>179</v>
      </c>
      <c r="L27" s="577">
        <v>8</v>
      </c>
      <c r="M27" s="968">
        <v>4</v>
      </c>
      <c r="N27" s="968">
        <v>3</v>
      </c>
      <c r="O27" s="968">
        <v>3</v>
      </c>
      <c r="P27" s="968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8"/>
      <c r="AF27" s="968"/>
      <c r="AG27" s="968"/>
      <c r="AH27" s="968"/>
      <c r="AI27" s="1003"/>
      <c r="AJ27" s="577">
        <v>1</v>
      </c>
      <c r="AK27" s="968">
        <v>2</v>
      </c>
      <c r="AL27" s="968">
        <v>1</v>
      </c>
      <c r="AM27" s="968"/>
      <c r="AN27" s="968"/>
      <c r="AO27" s="1003">
        <v>3</v>
      </c>
      <c r="AP27" s="1034">
        <v>2</v>
      </c>
      <c r="AQ27" s="1035">
        <v>3</v>
      </c>
      <c r="AR27" s="1035">
        <v>3</v>
      </c>
      <c r="AS27" s="1035"/>
      <c r="AT27" s="1035">
        <v>2</v>
      </c>
      <c r="AU27" s="1036">
        <v>4</v>
      </c>
      <c r="AV27" s="1034">
        <v>3</v>
      </c>
      <c r="AW27" s="1035">
        <v>4</v>
      </c>
      <c r="AX27" s="1035">
        <v>5</v>
      </c>
      <c r="AY27" s="1035"/>
      <c r="AZ27" s="1035">
        <v>3</v>
      </c>
      <c r="BA27" s="1036">
        <v>4</v>
      </c>
      <c r="BB27" s="1034">
        <v>0.19</v>
      </c>
      <c r="BC27" s="1035">
        <v>0.31</v>
      </c>
      <c r="BD27" s="1035">
        <v>0.25</v>
      </c>
      <c r="BE27" s="1035"/>
      <c r="BF27" s="1035">
        <v>0.12</v>
      </c>
      <c r="BG27" s="1036">
        <v>0.41</v>
      </c>
      <c r="BH27" s="802">
        <f t="shared" si="0"/>
        <v>8</v>
      </c>
      <c r="BI27" s="803">
        <f t="shared" si="1"/>
        <v>4</v>
      </c>
      <c r="BJ27" s="803">
        <f t="shared" si="2"/>
        <v>3</v>
      </c>
      <c r="BK27" s="803">
        <f t="shared" si="3"/>
        <v>3</v>
      </c>
      <c r="BL27" s="803">
        <f t="shared" si="4"/>
        <v>3</v>
      </c>
      <c r="BM27" s="1053">
        <f>IF($A$1="补货",Q27+W27+AC27,Q27)</f>
        <v>3</v>
      </c>
      <c r="BN27" s="1019"/>
      <c r="BO27" s="1020"/>
      <c r="BP27" s="1020"/>
      <c r="BQ27" s="1020"/>
      <c r="BR27" s="1020"/>
      <c r="BS27" s="1006"/>
      <c r="BT27" s="817">
        <f t="shared" si="7"/>
        <v>8</v>
      </c>
      <c r="BU27" s="818">
        <f t="shared" si="7"/>
        <v>4</v>
      </c>
      <c r="BV27" s="818">
        <f t="shared" si="7"/>
        <v>3</v>
      </c>
      <c r="BW27" s="818">
        <f t="shared" si="7"/>
        <v>3</v>
      </c>
      <c r="BX27" s="818">
        <f t="shared" si="7"/>
        <v>3</v>
      </c>
      <c r="BY27" s="1064">
        <f t="shared" si="7"/>
        <v>3</v>
      </c>
      <c r="BZ27" s="1065">
        <f t="shared" si="8"/>
        <v>294.736842105263</v>
      </c>
      <c r="CA27" s="1066">
        <f t="shared" si="8"/>
        <v>90.3225806451613</v>
      </c>
      <c r="CB27" s="1066">
        <f t="shared" si="8"/>
        <v>84</v>
      </c>
      <c r="CC27" s="1066" t="str">
        <f t="shared" si="8"/>
        <v>-</v>
      </c>
      <c r="CD27" s="1066">
        <f t="shared" si="8"/>
        <v>175</v>
      </c>
      <c r="CE27" s="1077">
        <f t="shared" si="8"/>
        <v>51.219512195122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31</v>
      </c>
      <c r="CM27" t="s">
        <v>31</v>
      </c>
      <c r="CN27" t="s">
        <v>31</v>
      </c>
      <c r="CO27" t="s">
        <v>31</v>
      </c>
      <c r="CP27" t="s">
        <v>31</v>
      </c>
      <c r="CQ27" t="s">
        <v>31</v>
      </c>
    </row>
    <row r="28" ht="140.1" customHeight="1" spans="2:93">
      <c r="B28" s="848" t="s">
        <v>180</v>
      </c>
      <c r="C28" s="848"/>
      <c r="D28" s="619" t="s">
        <v>181</v>
      </c>
      <c r="E28" s="851" t="s">
        <v>181</v>
      </c>
      <c r="F28" s="957" t="s">
        <v>182</v>
      </c>
      <c r="G28" s="957" t="s">
        <v>183</v>
      </c>
      <c r="H28" s="957" t="s">
        <v>184</v>
      </c>
      <c r="I28" s="957" t="s">
        <v>185</v>
      </c>
      <c r="J28" s="976"/>
      <c r="K28" s="977"/>
      <c r="L28" s="978">
        <v>4</v>
      </c>
      <c r="M28" s="979">
        <v>3</v>
      </c>
      <c r="N28" s="979">
        <v>2</v>
      </c>
      <c r="O28" s="979">
        <v>7</v>
      </c>
      <c r="P28" s="980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8"/>
      <c r="AE28" s="979"/>
      <c r="AF28" s="979"/>
      <c r="AG28" s="979"/>
      <c r="AH28" s="980"/>
      <c r="AI28" s="1021"/>
      <c r="AJ28" s="978"/>
      <c r="AK28" s="979">
        <v>1</v>
      </c>
      <c r="AL28" s="979"/>
      <c r="AM28" s="979"/>
      <c r="AN28" s="980"/>
      <c r="AO28" s="1021"/>
      <c r="AP28" s="1042">
        <v>1</v>
      </c>
      <c r="AQ28" s="1043">
        <v>2</v>
      </c>
      <c r="AR28" s="1043">
        <v>2</v>
      </c>
      <c r="AS28" s="1043">
        <v>1</v>
      </c>
      <c r="AT28" s="1024"/>
      <c r="AU28" s="1025"/>
      <c r="AV28" s="1042">
        <v>2</v>
      </c>
      <c r="AW28" s="1043">
        <v>3</v>
      </c>
      <c r="AX28" s="1043">
        <v>4</v>
      </c>
      <c r="AY28" s="1043">
        <v>1</v>
      </c>
      <c r="AZ28" s="1024"/>
      <c r="BA28" s="1025"/>
      <c r="BB28" s="1042">
        <v>0.07</v>
      </c>
      <c r="BC28" s="1043">
        <v>0.19</v>
      </c>
      <c r="BD28" s="1043">
        <v>0.13</v>
      </c>
      <c r="BE28" s="1043">
        <v>0.05</v>
      </c>
      <c r="BF28" s="1024"/>
      <c r="BG28" s="1025"/>
      <c r="BH28" s="1049">
        <f t="shared" ref="BH28:BK30" si="13">IF($A$1="补货",L28+R28+X28,L28)</f>
        <v>4</v>
      </c>
      <c r="BI28" s="1050">
        <f t="shared" si="13"/>
        <v>3</v>
      </c>
      <c r="BJ28" s="1050">
        <f t="shared" si="13"/>
        <v>2</v>
      </c>
      <c r="BK28" s="1050">
        <f t="shared" si="13"/>
        <v>7</v>
      </c>
      <c r="BL28" s="1024"/>
      <c r="BM28" s="1025"/>
      <c r="BN28" s="1022"/>
      <c r="BO28" s="1023"/>
      <c r="BP28" s="1023"/>
      <c r="BQ28" s="1023"/>
      <c r="BR28" s="1024"/>
      <c r="BS28" s="1025"/>
      <c r="BT28" s="1055">
        <f t="shared" si="7"/>
        <v>4</v>
      </c>
      <c r="BU28" s="1070">
        <f t="shared" si="7"/>
        <v>3</v>
      </c>
      <c r="BV28" s="1070">
        <f t="shared" si="7"/>
        <v>2</v>
      </c>
      <c r="BW28" s="1070">
        <f t="shared" si="7"/>
        <v>7</v>
      </c>
      <c r="BX28" s="1024"/>
      <c r="BY28" s="1025"/>
      <c r="BZ28" s="1071">
        <f t="shared" si="8"/>
        <v>400</v>
      </c>
      <c r="CA28" s="1072">
        <f t="shared" si="8"/>
        <v>110.526315789474</v>
      </c>
      <c r="CB28" s="1072">
        <f t="shared" si="8"/>
        <v>107.692307692308</v>
      </c>
      <c r="CC28" s="1072">
        <f t="shared" si="8"/>
        <v>980</v>
      </c>
      <c r="CD28" s="1080" t="str">
        <f t="shared" si="8"/>
        <v>-</v>
      </c>
      <c r="CE28" s="1081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31</v>
      </c>
      <c r="CM28" t="s">
        <v>31</v>
      </c>
      <c r="CN28" t="s">
        <v>31</v>
      </c>
      <c r="CO28" t="s">
        <v>31</v>
      </c>
    </row>
    <row r="29" ht="60" customHeight="1" spans="2:94">
      <c r="B29" s="606" t="s">
        <v>186</v>
      </c>
      <c r="C29" s="606"/>
      <c r="D29" s="619" t="s">
        <v>24</v>
      </c>
      <c r="E29" s="851" t="s">
        <v>25</v>
      </c>
      <c r="F29" s="955" t="s">
        <v>187</v>
      </c>
      <c r="G29" s="955" t="s">
        <v>188</v>
      </c>
      <c r="H29" s="955" t="s">
        <v>189</v>
      </c>
      <c r="I29" s="955" t="s">
        <v>190</v>
      </c>
      <c r="J29" s="955" t="s">
        <v>191</v>
      </c>
      <c r="K29" s="969"/>
      <c r="L29" s="703">
        <v>5</v>
      </c>
      <c r="M29" s="704">
        <v>6</v>
      </c>
      <c r="N29" s="704">
        <v>8</v>
      </c>
      <c r="O29" s="704"/>
      <c r="P29" s="704">
        <v>6</v>
      </c>
      <c r="Q29" s="987"/>
      <c r="R29" s="1013"/>
      <c r="S29" s="1014">
        <v>7</v>
      </c>
      <c r="T29" s="1014">
        <v>36</v>
      </c>
      <c r="U29" s="1014">
        <v>30</v>
      </c>
      <c r="V29" s="1014">
        <v>7</v>
      </c>
      <c r="W29" s="990"/>
      <c r="X29" s="1013"/>
      <c r="Y29" s="1014"/>
      <c r="Z29" s="1014"/>
      <c r="AA29" s="1014"/>
      <c r="AB29" s="1014"/>
      <c r="AC29" s="990"/>
      <c r="AD29" s="703"/>
      <c r="AE29" s="704">
        <v>1</v>
      </c>
      <c r="AF29" s="704">
        <v>4</v>
      </c>
      <c r="AG29" s="704"/>
      <c r="AH29" s="704"/>
      <c r="AI29" s="987"/>
      <c r="AJ29" s="703">
        <v>5</v>
      </c>
      <c r="AK29" s="704">
        <v>3</v>
      </c>
      <c r="AL29" s="704">
        <v>16</v>
      </c>
      <c r="AM29" s="704">
        <v>4</v>
      </c>
      <c r="AN29" s="704">
        <v>8</v>
      </c>
      <c r="AO29" s="987"/>
      <c r="AP29" s="1029">
        <v>7</v>
      </c>
      <c r="AQ29" s="1030">
        <v>8</v>
      </c>
      <c r="AR29" s="1030">
        <v>26</v>
      </c>
      <c r="AS29" s="1030">
        <v>26</v>
      </c>
      <c r="AT29" s="1030">
        <v>18</v>
      </c>
      <c r="AU29" s="990"/>
      <c r="AV29" s="1029">
        <v>8</v>
      </c>
      <c r="AW29" s="1030">
        <v>10</v>
      </c>
      <c r="AX29" s="1030">
        <v>34</v>
      </c>
      <c r="AY29" s="1030">
        <v>37</v>
      </c>
      <c r="AZ29" s="1030">
        <v>22</v>
      </c>
      <c r="BA29" s="990"/>
      <c r="BB29" s="1029">
        <v>0.72</v>
      </c>
      <c r="BC29" s="1030">
        <v>0.8</v>
      </c>
      <c r="BD29" s="1030">
        <v>3.16</v>
      </c>
      <c r="BE29" s="1030">
        <v>1.77</v>
      </c>
      <c r="BF29" s="1030">
        <v>1.53</v>
      </c>
      <c r="BG29" s="990"/>
      <c r="BH29" s="1047">
        <f t="shared" si="13"/>
        <v>5</v>
      </c>
      <c r="BI29" s="799">
        <f t="shared" si="13"/>
        <v>6</v>
      </c>
      <c r="BJ29" s="799">
        <f t="shared" si="13"/>
        <v>8</v>
      </c>
      <c r="BK29" s="799">
        <f t="shared" si="13"/>
        <v>0</v>
      </c>
      <c r="BL29" s="799">
        <f>IF($A$1="补货",P29+V29+AB29,P29)</f>
        <v>6</v>
      </c>
      <c r="BM29" s="990"/>
      <c r="BN29" s="1013"/>
      <c r="BO29" s="1014"/>
      <c r="BP29" s="1014"/>
      <c r="BQ29" s="1014">
        <v>5</v>
      </c>
      <c r="BR29" s="1014"/>
      <c r="BS29" s="990"/>
      <c r="BT29" s="798">
        <f t="shared" si="7"/>
        <v>5</v>
      </c>
      <c r="BU29" s="814">
        <f t="shared" si="7"/>
        <v>6</v>
      </c>
      <c r="BV29" s="814">
        <f t="shared" si="7"/>
        <v>8</v>
      </c>
      <c r="BW29" s="814">
        <f t="shared" si="7"/>
        <v>5</v>
      </c>
      <c r="BX29" s="814">
        <f t="shared" si="7"/>
        <v>6</v>
      </c>
      <c r="BY29" s="990"/>
      <c r="BZ29" s="1056">
        <f t="shared" si="8"/>
        <v>48.6111111111111</v>
      </c>
      <c r="CA29" s="1057">
        <f t="shared" si="8"/>
        <v>52.5</v>
      </c>
      <c r="CB29" s="1057">
        <f t="shared" si="8"/>
        <v>17.7215189873418</v>
      </c>
      <c r="CC29" s="1057">
        <f t="shared" si="8"/>
        <v>19.774011299435</v>
      </c>
      <c r="CD29" s="1057">
        <f t="shared" si="8"/>
        <v>27.4509803921569</v>
      </c>
      <c r="CE29" s="1073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31</v>
      </c>
      <c r="CM29" t="s">
        <v>31</v>
      </c>
      <c r="CN29" t="s">
        <v>31</v>
      </c>
      <c r="CO29" t="s">
        <v>31</v>
      </c>
      <c r="CP29" t="s">
        <v>31</v>
      </c>
    </row>
    <row r="30" ht="60" customHeight="1" spans="2:94">
      <c r="B30" s="858"/>
      <c r="C30" s="858"/>
      <c r="D30" s="619" t="s">
        <v>32</v>
      </c>
      <c r="E30" s="851" t="s">
        <v>33</v>
      </c>
      <c r="F30" s="954" t="s">
        <v>192</v>
      </c>
      <c r="G30" s="954" t="s">
        <v>193</v>
      </c>
      <c r="H30" s="954" t="s">
        <v>194</v>
      </c>
      <c r="I30" s="954" t="s">
        <v>195</v>
      </c>
      <c r="J30" s="954" t="s">
        <v>196</v>
      </c>
      <c r="K30" s="971"/>
      <c r="L30" s="709">
        <v>4</v>
      </c>
      <c r="M30" s="710">
        <v>3</v>
      </c>
      <c r="N30" s="710"/>
      <c r="O30" s="710"/>
      <c r="P30" s="710">
        <v>7</v>
      </c>
      <c r="Q30" s="996"/>
      <c r="R30" s="1019">
        <v>14</v>
      </c>
      <c r="S30" s="1020">
        <v>7</v>
      </c>
      <c r="T30" s="1020">
        <v>5</v>
      </c>
      <c r="U30" s="1020">
        <v>20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>
        <v>2</v>
      </c>
      <c r="AF30" s="710"/>
      <c r="AG30" s="710"/>
      <c r="AH30" s="710"/>
      <c r="AI30" s="996"/>
      <c r="AJ30" s="709">
        <v>1</v>
      </c>
      <c r="AK30" s="710">
        <v>5</v>
      </c>
      <c r="AL30" s="710">
        <v>2</v>
      </c>
      <c r="AM30" s="710">
        <v>1</v>
      </c>
      <c r="AN30" s="710">
        <v>9</v>
      </c>
      <c r="AO30" s="996"/>
      <c r="AP30" s="1034">
        <v>2</v>
      </c>
      <c r="AQ30" s="1035">
        <v>7</v>
      </c>
      <c r="AR30" s="1035">
        <v>9</v>
      </c>
      <c r="AS30" s="1035">
        <v>20</v>
      </c>
      <c r="AT30" s="1035">
        <v>14</v>
      </c>
      <c r="AU30" s="999"/>
      <c r="AV30" s="1034">
        <v>3</v>
      </c>
      <c r="AW30" s="1035">
        <v>9</v>
      </c>
      <c r="AX30" s="1035">
        <v>13</v>
      </c>
      <c r="AY30" s="1035">
        <v>26</v>
      </c>
      <c r="AZ30" s="1035">
        <v>18</v>
      </c>
      <c r="BA30" s="999"/>
      <c r="BB30" s="1034">
        <v>0.19</v>
      </c>
      <c r="BC30" s="1035">
        <v>1.04</v>
      </c>
      <c r="BD30" s="1035">
        <v>0.66</v>
      </c>
      <c r="BE30" s="1035">
        <v>1.17</v>
      </c>
      <c r="BF30" s="1035">
        <v>1.4</v>
      </c>
      <c r="BG30" s="999"/>
      <c r="BH30" s="802">
        <f t="shared" si="13"/>
        <v>4</v>
      </c>
      <c r="BI30" s="803">
        <f t="shared" si="13"/>
        <v>3</v>
      </c>
      <c r="BJ30" s="803">
        <f t="shared" si="13"/>
        <v>0</v>
      </c>
      <c r="BK30" s="803">
        <f t="shared" si="13"/>
        <v>0</v>
      </c>
      <c r="BL30" s="803">
        <f>IF($A$1="补货",P30+V30+AB30,P30)</f>
        <v>7</v>
      </c>
      <c r="BM30" s="999"/>
      <c r="BN30" s="1019"/>
      <c r="BO30" s="1020">
        <v>3</v>
      </c>
      <c r="BP30" s="1020">
        <v>3</v>
      </c>
      <c r="BQ30" s="1020"/>
      <c r="BR30" s="1020"/>
      <c r="BS30" s="999"/>
      <c r="BT30" s="817">
        <f t="shared" si="7"/>
        <v>4</v>
      </c>
      <c r="BU30" s="818">
        <f t="shared" si="7"/>
        <v>6</v>
      </c>
      <c r="BV30" s="818">
        <f t="shared" si="7"/>
        <v>3</v>
      </c>
      <c r="BW30" s="818">
        <f t="shared" si="7"/>
        <v>0</v>
      </c>
      <c r="BX30" s="818">
        <f t="shared" si="7"/>
        <v>7</v>
      </c>
      <c r="BY30" s="999"/>
      <c r="BZ30" s="1065">
        <f t="shared" si="8"/>
        <v>147.368421052632</v>
      </c>
      <c r="CA30" s="1066">
        <f t="shared" si="8"/>
        <v>40.3846153846154</v>
      </c>
      <c r="CB30" s="1066">
        <f t="shared" si="8"/>
        <v>31.8181818181818</v>
      </c>
      <c r="CC30" s="1066">
        <f t="shared" si="8"/>
        <v>0</v>
      </c>
      <c r="CD30" s="1066">
        <f t="shared" si="8"/>
        <v>35</v>
      </c>
      <c r="CE30" s="1075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31</v>
      </c>
      <c r="CM30" t="s">
        <v>31</v>
      </c>
      <c r="CN30" t="s">
        <v>31</v>
      </c>
      <c r="CO30" t="s">
        <v>31</v>
      </c>
      <c r="CP30" t="s">
        <v>31</v>
      </c>
    </row>
    <row r="31" ht="30" customHeight="1" spans="2:94">
      <c r="B31" s="606" t="s">
        <v>197</v>
      </c>
      <c r="C31" s="606"/>
      <c r="D31" s="619" t="s">
        <v>198</v>
      </c>
      <c r="E31" s="851" t="s">
        <v>199</v>
      </c>
      <c r="F31" s="958" t="s">
        <v>200</v>
      </c>
      <c r="G31" s="958" t="s">
        <v>201</v>
      </c>
      <c r="H31" s="958" t="s">
        <v>202</v>
      </c>
      <c r="I31" s="958" t="s">
        <v>203</v>
      </c>
      <c r="J31" s="958" t="s">
        <v>204</v>
      </c>
      <c r="K31" s="981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/>
      <c r="S31" s="1014"/>
      <c r="T31" s="1014"/>
      <c r="U31" s="1014"/>
      <c r="V31" s="1014"/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29"/>
      <c r="AQ31" s="1030"/>
      <c r="AR31" s="1030"/>
      <c r="AS31" s="1030"/>
      <c r="AT31" s="1030"/>
      <c r="AU31" s="1033"/>
      <c r="AV31" s="1029"/>
      <c r="AW31" s="1030"/>
      <c r="AX31" s="1030"/>
      <c r="AY31" s="1030"/>
      <c r="AZ31" s="1030"/>
      <c r="BA31" s="1033"/>
      <c r="BB31" s="1029"/>
      <c r="BC31" s="1030"/>
      <c r="BD31" s="1030"/>
      <c r="BE31" s="1030"/>
      <c r="BF31" s="1030"/>
      <c r="BG31" s="1033"/>
      <c r="BH31" s="1047">
        <f>IF($A$1="补货",L31+R31+X31,L31)</f>
        <v>2</v>
      </c>
      <c r="BI31" s="799">
        <f>IF($A$1="补货",M31+S31+Y31,M31)</f>
        <v>2</v>
      </c>
      <c r="BJ31" s="799">
        <f>IF($A$1="补货",N31+T31+Z31,N31)</f>
        <v>2</v>
      </c>
      <c r="BK31" s="799">
        <f>IF($A$1="补货",O31+U31+AA31,O31)</f>
        <v>2</v>
      </c>
      <c r="BL31" s="799">
        <f>IF($A$1="补货",P31+V31+AB31,P31)</f>
        <v>2</v>
      </c>
      <c r="BM31" s="1052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2</v>
      </c>
      <c r="BU31" s="814">
        <f t="shared" si="14"/>
        <v>2</v>
      </c>
      <c r="BV31" s="814">
        <f t="shared" si="14"/>
        <v>2</v>
      </c>
      <c r="BW31" s="814">
        <f t="shared" si="14"/>
        <v>2</v>
      </c>
      <c r="BX31" s="814">
        <f t="shared" si="14"/>
        <v>2</v>
      </c>
      <c r="BY31" s="1063">
        <f t="shared" si="14"/>
        <v>0</v>
      </c>
      <c r="BZ31" s="1056" t="str">
        <f t="shared" ref="BZ31:CE31" si="15">IF(BB31&lt;&gt;0,BT31/BB31*7,"-")</f>
        <v>-</v>
      </c>
      <c r="CA31" s="1057" t="str">
        <f t="shared" si="15"/>
        <v>-</v>
      </c>
      <c r="CB31" s="1057" t="str">
        <f t="shared" si="15"/>
        <v>-</v>
      </c>
      <c r="CC31" s="1057" t="str">
        <f t="shared" si="15"/>
        <v>-</v>
      </c>
      <c r="CD31" s="1057" t="str">
        <f t="shared" si="15"/>
        <v>-</v>
      </c>
      <c r="CE31" s="1076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31</v>
      </c>
      <c r="CM31" t="s">
        <v>31</v>
      </c>
      <c r="CN31" t="s">
        <v>31</v>
      </c>
      <c r="CO31" t="s">
        <v>31</v>
      </c>
      <c r="CP31" t="s">
        <v>31</v>
      </c>
    </row>
    <row r="32" ht="30" customHeight="1" spans="2:94">
      <c r="B32" s="854"/>
      <c r="C32" s="854"/>
      <c r="D32" s="619" t="s">
        <v>205</v>
      </c>
      <c r="E32" s="851" t="s">
        <v>206</v>
      </c>
      <c r="F32" s="959" t="s">
        <v>207</v>
      </c>
      <c r="G32" s="959" t="s">
        <v>208</v>
      </c>
      <c r="H32" s="959" t="s">
        <v>209</v>
      </c>
      <c r="I32" s="959" t="s">
        <v>210</v>
      </c>
      <c r="J32" s="959" t="s">
        <v>211</v>
      </c>
      <c r="K32" s="982"/>
      <c r="L32" s="566">
        <v>2</v>
      </c>
      <c r="M32" s="965">
        <v>2</v>
      </c>
      <c r="N32" s="965">
        <v>1</v>
      </c>
      <c r="O32" s="965">
        <v>2</v>
      </c>
      <c r="P32" s="965">
        <v>2</v>
      </c>
      <c r="Q32" s="1015"/>
      <c r="R32" s="1016"/>
      <c r="S32" s="1017"/>
      <c r="T32" s="1017"/>
      <c r="U32" s="1017"/>
      <c r="V32" s="1017"/>
      <c r="W32" s="1018"/>
      <c r="X32" s="1016"/>
      <c r="Y32" s="1017"/>
      <c r="Z32" s="1017"/>
      <c r="AA32" s="1017"/>
      <c r="AB32" s="1017"/>
      <c r="AC32" s="1018"/>
      <c r="AD32" s="566"/>
      <c r="AE32" s="965"/>
      <c r="AF32" s="965"/>
      <c r="AG32" s="965"/>
      <c r="AH32" s="965"/>
      <c r="AI32" s="1015"/>
      <c r="AJ32" s="566"/>
      <c r="AK32" s="965"/>
      <c r="AL32" s="965"/>
      <c r="AM32" s="965"/>
      <c r="AN32" s="965"/>
      <c r="AO32" s="1015"/>
      <c r="AP32" s="1031"/>
      <c r="AQ32" s="1040"/>
      <c r="AR32" s="1040"/>
      <c r="AS32" s="1040"/>
      <c r="AT32" s="1040"/>
      <c r="AU32" s="1041"/>
      <c r="AV32" s="1031"/>
      <c r="AW32" s="1040"/>
      <c r="AX32" s="1040"/>
      <c r="AY32" s="1040"/>
      <c r="AZ32" s="1040"/>
      <c r="BA32" s="1041"/>
      <c r="BB32" s="1031"/>
      <c r="BC32" s="1040"/>
      <c r="BD32" s="1040"/>
      <c r="BE32" s="1040"/>
      <c r="BF32" s="1040"/>
      <c r="BG32" s="1041"/>
      <c r="BH32" s="800">
        <f>IF($A$1="补货",L32+R32+X32,L32)</f>
        <v>2</v>
      </c>
      <c r="BI32" s="801">
        <f>IF($A$1="补货",M32+S32+Y32,M32)</f>
        <v>2</v>
      </c>
      <c r="BJ32" s="801">
        <f>IF($A$1="补货",N32+T32+Z32,N32)</f>
        <v>1</v>
      </c>
      <c r="BK32" s="801">
        <f>IF($A$1="补货",O32+U32+AA32,O32)</f>
        <v>2</v>
      </c>
      <c r="BL32" s="801">
        <f>IF($A$1="补货",P32+V32+AB32,P32)</f>
        <v>2</v>
      </c>
      <c r="BM32" s="1054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2</v>
      </c>
      <c r="BU32" s="816">
        <f t="shared" si="16"/>
        <v>2</v>
      </c>
      <c r="BV32" s="816">
        <f t="shared" si="16"/>
        <v>1</v>
      </c>
      <c r="BW32" s="816">
        <f t="shared" si="16"/>
        <v>2</v>
      </c>
      <c r="BX32" s="816">
        <f t="shared" si="16"/>
        <v>2</v>
      </c>
      <c r="BY32" s="1069">
        <f t="shared" si="16"/>
        <v>0</v>
      </c>
      <c r="BZ32" s="1060" t="str">
        <f t="shared" ref="BZ32:CE32" si="17">IF(BB32&lt;&gt;0,BT32/BB32*7,"-")</f>
        <v>-</v>
      </c>
      <c r="CA32" s="1068" t="str">
        <f t="shared" si="17"/>
        <v>-</v>
      </c>
      <c r="CB32" s="1068" t="str">
        <f t="shared" si="17"/>
        <v>-</v>
      </c>
      <c r="CC32" s="1068" t="str">
        <f t="shared" si="17"/>
        <v>-</v>
      </c>
      <c r="CD32" s="1068" t="str">
        <f t="shared" si="17"/>
        <v>-</v>
      </c>
      <c r="CE32" s="1079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31</v>
      </c>
      <c r="CM32" t="s">
        <v>31</v>
      </c>
      <c r="CN32" t="s">
        <v>31</v>
      </c>
      <c r="CO32" t="s">
        <v>31</v>
      </c>
      <c r="CP32" t="s">
        <v>31</v>
      </c>
    </row>
    <row r="33" ht="30" customHeight="1" spans="2:94">
      <c r="B33" s="854"/>
      <c r="C33" s="854"/>
      <c r="D33" s="619" t="s">
        <v>212</v>
      </c>
      <c r="E33" s="851" t="s">
        <v>213</v>
      </c>
      <c r="F33" s="959" t="s">
        <v>214</v>
      </c>
      <c r="G33" s="959" t="s">
        <v>215</v>
      </c>
      <c r="H33" s="959" t="s">
        <v>216</v>
      </c>
      <c r="I33" s="959" t="s">
        <v>217</v>
      </c>
      <c r="J33" s="959" t="s">
        <v>218</v>
      </c>
      <c r="K33" s="982"/>
      <c r="L33" s="566">
        <v>2</v>
      </c>
      <c r="M33" s="965">
        <v>2</v>
      </c>
      <c r="N33" s="965">
        <v>2</v>
      </c>
      <c r="O33" s="965">
        <v>2</v>
      </c>
      <c r="P33" s="965">
        <v>2</v>
      </c>
      <c r="Q33" s="1015"/>
      <c r="R33" s="1016"/>
      <c r="S33" s="1017"/>
      <c r="T33" s="1017"/>
      <c r="U33" s="1017"/>
      <c r="V33" s="1017"/>
      <c r="W33" s="1018"/>
      <c r="X33" s="1016"/>
      <c r="Y33" s="1017"/>
      <c r="Z33" s="1017"/>
      <c r="AA33" s="1017"/>
      <c r="AB33" s="1017"/>
      <c r="AC33" s="1018"/>
      <c r="AD33" s="566"/>
      <c r="AE33" s="965"/>
      <c r="AF33" s="965"/>
      <c r="AG33" s="965"/>
      <c r="AH33" s="965"/>
      <c r="AI33" s="1015"/>
      <c r="AJ33" s="566"/>
      <c r="AK33" s="965"/>
      <c r="AL33" s="965"/>
      <c r="AM33" s="965"/>
      <c r="AN33" s="965"/>
      <c r="AO33" s="1015"/>
      <c r="AP33" s="1031"/>
      <c r="AQ33" s="1040"/>
      <c r="AR33" s="1040"/>
      <c r="AS33" s="1040"/>
      <c r="AT33" s="1040"/>
      <c r="AU33" s="1041"/>
      <c r="AV33" s="1031"/>
      <c r="AW33" s="1040"/>
      <c r="AX33" s="1040"/>
      <c r="AY33" s="1040"/>
      <c r="AZ33" s="1040"/>
      <c r="BA33" s="1041"/>
      <c r="BB33" s="1031"/>
      <c r="BC33" s="1040"/>
      <c r="BD33" s="1040"/>
      <c r="BE33" s="1040"/>
      <c r="BF33" s="1040"/>
      <c r="BG33" s="1041"/>
      <c r="BH33" s="800">
        <f>IF($A$1="补货",L33+R33+X33,L33)</f>
        <v>2</v>
      </c>
      <c r="BI33" s="801">
        <f>IF($A$1="补货",M33+S33+Y33,M33)</f>
        <v>2</v>
      </c>
      <c r="BJ33" s="801">
        <f>IF($A$1="补货",N33+T33+Z33,N33)</f>
        <v>2</v>
      </c>
      <c r="BK33" s="801">
        <f>IF($A$1="补货",O33+U33+AA33,O33)</f>
        <v>2</v>
      </c>
      <c r="BL33" s="801">
        <f>IF($A$1="补货",P33+V33+AB33,P33)</f>
        <v>2</v>
      </c>
      <c r="BM33" s="1054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2</v>
      </c>
      <c r="BU33" s="816">
        <f t="shared" si="18"/>
        <v>2</v>
      </c>
      <c r="BV33" s="816">
        <f t="shared" si="18"/>
        <v>2</v>
      </c>
      <c r="BW33" s="816">
        <f t="shared" si="18"/>
        <v>2</v>
      </c>
      <c r="BX33" s="816">
        <f t="shared" si="18"/>
        <v>2</v>
      </c>
      <c r="BY33" s="1069">
        <f t="shared" si="18"/>
        <v>0</v>
      </c>
      <c r="BZ33" s="1060" t="str">
        <f t="shared" ref="BZ33:CE33" si="19">IF(BB33&lt;&gt;0,BT33/BB33*7,"-")</f>
        <v>-</v>
      </c>
      <c r="CA33" s="1068" t="str">
        <f t="shared" si="19"/>
        <v>-</v>
      </c>
      <c r="CB33" s="1068" t="str">
        <f t="shared" si="19"/>
        <v>-</v>
      </c>
      <c r="CC33" s="1068" t="str">
        <f t="shared" si="19"/>
        <v>-</v>
      </c>
      <c r="CD33" s="1068" t="str">
        <f t="shared" si="19"/>
        <v>-</v>
      </c>
      <c r="CE33" s="1079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31</v>
      </c>
      <c r="CM33" t="s">
        <v>31</v>
      </c>
      <c r="CN33" t="s">
        <v>31</v>
      </c>
      <c r="CO33" t="s">
        <v>31</v>
      </c>
      <c r="CP33" t="s">
        <v>31</v>
      </c>
    </row>
    <row r="34" ht="30" customHeight="1" spans="2:94">
      <c r="B34" s="858"/>
      <c r="C34" s="858"/>
      <c r="D34" s="619" t="s">
        <v>219</v>
      </c>
      <c r="E34" s="851" t="s">
        <v>220</v>
      </c>
      <c r="F34" s="960" t="s">
        <v>221</v>
      </c>
      <c r="G34" s="960" t="s">
        <v>222</v>
      </c>
      <c r="H34" s="960" t="s">
        <v>223</v>
      </c>
      <c r="I34" s="960" t="s">
        <v>224</v>
      </c>
      <c r="J34" s="960" t="s">
        <v>225</v>
      </c>
      <c r="K34" s="983"/>
      <c r="L34" s="577">
        <v>2</v>
      </c>
      <c r="M34" s="968">
        <v>2</v>
      </c>
      <c r="N34" s="968">
        <v>2</v>
      </c>
      <c r="O34" s="968">
        <v>2</v>
      </c>
      <c r="P34" s="968">
        <v>2</v>
      </c>
      <c r="Q34" s="1003"/>
      <c r="R34" s="1019"/>
      <c r="S34" s="1020"/>
      <c r="T34" s="1020"/>
      <c r="U34" s="1020"/>
      <c r="V34" s="1020"/>
      <c r="W34" s="1006"/>
      <c r="X34" s="1019"/>
      <c r="Y34" s="1020"/>
      <c r="Z34" s="1020"/>
      <c r="AA34" s="1020"/>
      <c r="AB34" s="1020"/>
      <c r="AC34" s="1006"/>
      <c r="AD34" s="577"/>
      <c r="AE34" s="968"/>
      <c r="AF34" s="968"/>
      <c r="AG34" s="968"/>
      <c r="AH34" s="968"/>
      <c r="AI34" s="1003"/>
      <c r="AJ34" s="577"/>
      <c r="AK34" s="968"/>
      <c r="AL34" s="968"/>
      <c r="AM34" s="968"/>
      <c r="AN34" s="968"/>
      <c r="AO34" s="1003"/>
      <c r="AP34" s="1034"/>
      <c r="AQ34" s="1035"/>
      <c r="AR34" s="1035"/>
      <c r="AS34" s="1035"/>
      <c r="AT34" s="1035"/>
      <c r="AU34" s="1036"/>
      <c r="AV34" s="1034"/>
      <c r="AW34" s="1035"/>
      <c r="AX34" s="1035"/>
      <c r="AY34" s="1035"/>
      <c r="AZ34" s="1035"/>
      <c r="BA34" s="1036"/>
      <c r="BB34" s="1034"/>
      <c r="BC34" s="1035"/>
      <c r="BD34" s="1035"/>
      <c r="BE34" s="1035"/>
      <c r="BF34" s="1035"/>
      <c r="BG34" s="1036"/>
      <c r="BH34" s="802">
        <f>IF($A$1="补货",L34+R34+X34,L34)</f>
        <v>2</v>
      </c>
      <c r="BI34" s="803">
        <f>IF($A$1="补货",M34+S34+Y34,M34)</f>
        <v>2</v>
      </c>
      <c r="BJ34" s="803">
        <f>IF($A$1="补货",N34+T34+Z34,N34)</f>
        <v>2</v>
      </c>
      <c r="BK34" s="803">
        <f>IF($A$1="补货",O34+U34+AA34,O34)</f>
        <v>2</v>
      </c>
      <c r="BL34" s="803">
        <f>IF($A$1="补货",P34+V34+AB34,P34)</f>
        <v>2</v>
      </c>
      <c r="BM34" s="1053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2</v>
      </c>
      <c r="BU34" s="818">
        <f t="shared" si="20"/>
        <v>2</v>
      </c>
      <c r="BV34" s="818">
        <f t="shared" si="20"/>
        <v>2</v>
      </c>
      <c r="BW34" s="818">
        <f t="shared" si="20"/>
        <v>2</v>
      </c>
      <c r="BX34" s="818">
        <f t="shared" si="20"/>
        <v>2</v>
      </c>
      <c r="BY34" s="1064">
        <f t="shared" si="20"/>
        <v>0</v>
      </c>
      <c r="BZ34" s="1065" t="str">
        <f t="shared" ref="BZ34:CE34" si="21">IF(BB34&lt;&gt;0,BT34/BB34*7,"-")</f>
        <v>-</v>
      </c>
      <c r="CA34" s="1066" t="str">
        <f t="shared" si="21"/>
        <v>-</v>
      </c>
      <c r="CB34" s="1066" t="str">
        <f t="shared" si="21"/>
        <v>-</v>
      </c>
      <c r="CC34" s="1066" t="str">
        <f t="shared" si="21"/>
        <v>-</v>
      </c>
      <c r="CD34" s="1066" t="str">
        <f t="shared" si="21"/>
        <v>-</v>
      </c>
      <c r="CE34" s="1077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31</v>
      </c>
      <c r="CM34" t="s">
        <v>31</v>
      </c>
      <c r="CN34" t="s">
        <v>31</v>
      </c>
      <c r="CO34" t="s">
        <v>31</v>
      </c>
      <c r="CP34" t="s">
        <v>31</v>
      </c>
    </row>
    <row r="35" ht="140.1" customHeight="1" spans="2:94">
      <c r="B35" s="848" t="s">
        <v>226</v>
      </c>
      <c r="C35" s="848"/>
      <c r="D35" s="619" t="s">
        <v>227</v>
      </c>
      <c r="E35" s="851" t="s">
        <v>181</v>
      </c>
      <c r="F35" s="961" t="s">
        <v>228</v>
      </c>
      <c r="G35" s="961" t="s">
        <v>229</v>
      </c>
      <c r="H35" s="961" t="s">
        <v>230</v>
      </c>
      <c r="I35" s="961" t="s">
        <v>231</v>
      </c>
      <c r="J35" s="961" t="s">
        <v>232</v>
      </c>
      <c r="K35" s="977"/>
      <c r="L35" s="978">
        <v>2</v>
      </c>
      <c r="M35" s="979">
        <v>2</v>
      </c>
      <c r="N35" s="979"/>
      <c r="O35" s="979">
        <v>2</v>
      </c>
      <c r="P35" s="979">
        <v>2</v>
      </c>
      <c r="Q35" s="1021"/>
      <c r="R35" s="1022"/>
      <c r="S35" s="1023"/>
      <c r="T35" s="1023"/>
      <c r="U35" s="1023"/>
      <c r="V35" s="1023"/>
      <c r="W35" s="1025"/>
      <c r="X35" s="1022"/>
      <c r="Y35" s="1023"/>
      <c r="Z35" s="1023"/>
      <c r="AA35" s="1023"/>
      <c r="AB35" s="1023"/>
      <c r="AC35" s="1025"/>
      <c r="AD35" s="978"/>
      <c r="AE35" s="979"/>
      <c r="AF35" s="979">
        <v>2</v>
      </c>
      <c r="AG35" s="979"/>
      <c r="AH35" s="979"/>
      <c r="AI35" s="1021"/>
      <c r="AJ35" s="978"/>
      <c r="AK35" s="979"/>
      <c r="AL35" s="979">
        <v>2</v>
      </c>
      <c r="AM35" s="979"/>
      <c r="AN35" s="980"/>
      <c r="AO35" s="1021"/>
      <c r="AP35" s="1042"/>
      <c r="AQ35" s="1043"/>
      <c r="AR35" s="1043">
        <v>2</v>
      </c>
      <c r="AS35" s="1043"/>
      <c r="AT35" s="1024"/>
      <c r="AU35" s="1025"/>
      <c r="AV35" s="1042"/>
      <c r="AW35" s="1043"/>
      <c r="AX35" s="1043">
        <v>2</v>
      </c>
      <c r="AY35" s="1043"/>
      <c r="AZ35" s="1024"/>
      <c r="BA35" s="1025"/>
      <c r="BB35" s="1042"/>
      <c r="BC35" s="1043"/>
      <c r="BD35" s="1043">
        <v>0.54</v>
      </c>
      <c r="BE35" s="1043"/>
      <c r="BF35" s="1043"/>
      <c r="BG35" s="1025"/>
      <c r="BH35" s="1049">
        <f>IF($A$1="补货",L35+R35+X35,L35)</f>
        <v>2</v>
      </c>
      <c r="BI35" s="1050">
        <f>IF($A$1="补货",M35+S35+Y35,M35)</f>
        <v>2</v>
      </c>
      <c r="BJ35" s="1050">
        <f>IF($A$1="补货",N35+T35+Z35,N35)</f>
        <v>0</v>
      </c>
      <c r="BK35" s="1050">
        <f>IF($A$1="补货",O35+U35+AA35,O35)</f>
        <v>2</v>
      </c>
      <c r="BL35" s="1050">
        <f>IF($A$1="补货",P35+V35+AB35,P35)</f>
        <v>2</v>
      </c>
      <c r="BM35" s="1025"/>
      <c r="BN35" s="1022"/>
      <c r="BO35" s="1023"/>
      <c r="BP35" s="1023"/>
      <c r="BQ35" s="1023"/>
      <c r="BR35" s="1023"/>
      <c r="BS35" s="1025"/>
      <c r="BT35" s="1055">
        <f t="shared" ref="BT35:BX35" si="22">BH35+BN35</f>
        <v>2</v>
      </c>
      <c r="BU35" s="1070">
        <f t="shared" si="22"/>
        <v>2</v>
      </c>
      <c r="BV35" s="1070">
        <f t="shared" si="22"/>
        <v>0</v>
      </c>
      <c r="BW35" s="1070">
        <f t="shared" si="22"/>
        <v>2</v>
      </c>
      <c r="BX35" s="1070">
        <f t="shared" si="22"/>
        <v>2</v>
      </c>
      <c r="BY35" s="1025"/>
      <c r="BZ35" s="1071" t="str">
        <f t="shared" ref="BZ35:CE35" si="23">IF(BB35&lt;&gt;0,BT35/BB35*7,"-")</f>
        <v>-</v>
      </c>
      <c r="CA35" s="1072" t="str">
        <f t="shared" si="23"/>
        <v>-</v>
      </c>
      <c r="CB35" s="1072">
        <f t="shared" si="23"/>
        <v>0</v>
      </c>
      <c r="CC35" s="1072" t="str">
        <f t="shared" si="23"/>
        <v>-</v>
      </c>
      <c r="CD35" s="1072" t="str">
        <f t="shared" si="23"/>
        <v>-</v>
      </c>
      <c r="CE35" s="1081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31</v>
      </c>
      <c r="CM35" t="s">
        <v>31</v>
      </c>
      <c r="CN35" t="s">
        <v>31</v>
      </c>
      <c r="CO35" t="s">
        <v>31</v>
      </c>
      <c r="CP35" t="s">
        <v>31</v>
      </c>
    </row>
    <row r="36" ht="140.1" customHeight="1" spans="2:83">
      <c r="B36" s="848" t="s">
        <v>233</v>
      </c>
      <c r="C36" s="848"/>
      <c r="D36" s="619" t="s">
        <v>234</v>
      </c>
      <c r="E36" s="851" t="s">
        <v>181</v>
      </c>
      <c r="F36" s="961" t="s">
        <v>235</v>
      </c>
      <c r="G36" s="961" t="s">
        <v>236</v>
      </c>
      <c r="H36" s="961" t="s">
        <v>237</v>
      </c>
      <c r="I36" s="961" t="s">
        <v>238</v>
      </c>
      <c r="J36" s="961" t="s">
        <v>239</v>
      </c>
      <c r="K36" s="977"/>
      <c r="L36" s="978"/>
      <c r="M36" s="979"/>
      <c r="N36" s="979"/>
      <c r="O36" s="979"/>
      <c r="P36" s="979"/>
      <c r="Q36" s="1021"/>
      <c r="R36" s="1022"/>
      <c r="S36" s="1023"/>
      <c r="T36" s="1023"/>
      <c r="U36" s="1023"/>
      <c r="V36" s="1023"/>
      <c r="W36" s="1025"/>
      <c r="X36" s="1022"/>
      <c r="Y36" s="1023"/>
      <c r="Z36" s="1023"/>
      <c r="AA36" s="1023"/>
      <c r="AB36" s="1023"/>
      <c r="AC36" s="1025"/>
      <c r="AD36" s="978"/>
      <c r="AE36" s="979"/>
      <c r="AF36" s="979"/>
      <c r="AG36" s="979"/>
      <c r="AH36" s="979"/>
      <c r="AI36" s="1021"/>
      <c r="AJ36" s="978"/>
      <c r="AK36" s="979"/>
      <c r="AL36" s="979"/>
      <c r="AM36" s="979"/>
      <c r="AN36" s="980"/>
      <c r="AO36" s="1021"/>
      <c r="AP36" s="1042"/>
      <c r="AQ36" s="1043"/>
      <c r="AR36" s="1043"/>
      <c r="AS36" s="1043"/>
      <c r="AT36" s="1024"/>
      <c r="AU36" s="1025"/>
      <c r="AV36" s="1042"/>
      <c r="AW36" s="1043"/>
      <c r="AX36" s="1043"/>
      <c r="AY36" s="1043"/>
      <c r="AZ36" s="1024"/>
      <c r="BA36" s="1025"/>
      <c r="BB36" s="1042"/>
      <c r="BC36" s="1043"/>
      <c r="BD36" s="1043"/>
      <c r="BE36" s="1043"/>
      <c r="BF36" s="1043"/>
      <c r="BG36" s="1025"/>
      <c r="BH36" s="1049">
        <f>IF($A$1="补货",L36+R36+X36,L36)</f>
        <v>0</v>
      </c>
      <c r="BI36" s="1050">
        <f>IF($A$1="补货",M36+S36+Y36,M36)</f>
        <v>0</v>
      </c>
      <c r="BJ36" s="1050">
        <f>IF($A$1="补货",N36+T36+Z36,N36)</f>
        <v>0</v>
      </c>
      <c r="BK36" s="1050">
        <f>IF($A$1="补货",O36+U36+AA36,O36)</f>
        <v>0</v>
      </c>
      <c r="BL36" s="1050">
        <f>IF($A$1="补货",P36+V36+AB36,P36)</f>
        <v>0</v>
      </c>
      <c r="BM36" s="1025"/>
      <c r="BN36" s="1022">
        <v>2</v>
      </c>
      <c r="BO36" s="1023">
        <v>2</v>
      </c>
      <c r="BP36" s="1023">
        <v>2</v>
      </c>
      <c r="BQ36" s="1023">
        <v>2</v>
      </c>
      <c r="BR36" s="1023">
        <v>2</v>
      </c>
      <c r="BS36" s="1025">
        <v>2</v>
      </c>
      <c r="BT36" s="1055">
        <f t="shared" ref="BT36:BX36" si="24">BH36+BN36</f>
        <v>2</v>
      </c>
      <c r="BU36" s="1070">
        <f t="shared" si="24"/>
        <v>2</v>
      </c>
      <c r="BV36" s="1070">
        <f t="shared" si="24"/>
        <v>2</v>
      </c>
      <c r="BW36" s="1070">
        <f t="shared" si="24"/>
        <v>2</v>
      </c>
      <c r="BX36" s="1070">
        <f t="shared" si="24"/>
        <v>2</v>
      </c>
      <c r="BY36" s="1025"/>
      <c r="BZ36" s="1071" t="str">
        <f t="shared" ref="BZ36:CE36" si="25">IF(BB36&lt;&gt;0,BT36/BB36*7,"-")</f>
        <v>-</v>
      </c>
      <c r="CA36" s="1072" t="str">
        <f t="shared" si="25"/>
        <v>-</v>
      </c>
      <c r="CB36" s="1072" t="str">
        <f t="shared" si="25"/>
        <v>-</v>
      </c>
      <c r="CC36" s="1072" t="str">
        <f t="shared" si="25"/>
        <v>-</v>
      </c>
      <c r="CD36" s="1072" t="str">
        <f t="shared" si="25"/>
        <v>-</v>
      </c>
      <c r="CE36" s="1081" t="str">
        <f t="shared" si="25"/>
        <v>-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CA18" sqref="CA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17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17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17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17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17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17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17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17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17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17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17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17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17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17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17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17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18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17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17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17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17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17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17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18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17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18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17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18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17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18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17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18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17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181</v>
      </c>
      <c r="I205" s="275" t="s">
        <v>181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181</v>
      </c>
      <c r="I206" s="275" t="s">
        <v>181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181</v>
      </c>
      <c r="I207" s="275" t="s">
        <v>181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17</v>
      </c>
      <c r="L213" s="286" t="s">
        <v>18</v>
      </c>
      <c r="M213" s="286" t="s">
        <v>19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CA18" sqref="CA1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1493</v>
      </c>
      <c r="D4" s="8" t="s">
        <v>1494</v>
      </c>
      <c r="E4" s="8" t="s">
        <v>327</v>
      </c>
      <c r="F4" s="9" t="s">
        <v>17</v>
      </c>
      <c r="G4" s="10" t="s">
        <v>1495</v>
      </c>
      <c r="H4" s="11">
        <v>2580</v>
      </c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 t="s">
        <v>31</v>
      </c>
    </row>
    <row r="5" customHeight="1" spans="2:22">
      <c r="B5" s="6"/>
      <c r="C5" s="7" t="s">
        <v>1496</v>
      </c>
      <c r="D5" s="8" t="s">
        <v>1497</v>
      </c>
      <c r="E5" s="8" t="s">
        <v>327</v>
      </c>
      <c r="F5" s="9" t="s">
        <v>18</v>
      </c>
      <c r="G5" s="10" t="s">
        <v>1498</v>
      </c>
      <c r="H5" s="11">
        <v>2580</v>
      </c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 t="s">
        <v>31</v>
      </c>
    </row>
    <row r="6" customHeight="1" spans="2:22">
      <c r="B6" s="6"/>
      <c r="C6" s="7" t="s">
        <v>1499</v>
      </c>
      <c r="D6" s="8" t="s">
        <v>1500</v>
      </c>
      <c r="E6" s="8" t="s">
        <v>327</v>
      </c>
      <c r="F6" s="9" t="s">
        <v>19</v>
      </c>
      <c r="G6" s="10" t="s">
        <v>1501</v>
      </c>
      <c r="H6" s="11">
        <v>2580</v>
      </c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 t="s">
        <v>31</v>
      </c>
    </row>
    <row r="7" customHeight="1" spans="2:22">
      <c r="B7" s="6"/>
      <c r="C7" s="7" t="s">
        <v>1502</v>
      </c>
      <c r="D7" s="8" t="s">
        <v>1503</v>
      </c>
      <c r="E7" s="8" t="s">
        <v>327</v>
      </c>
      <c r="F7" s="9" t="s">
        <v>20</v>
      </c>
      <c r="G7" s="10" t="s">
        <v>1504</v>
      </c>
      <c r="H7" s="11">
        <v>2580</v>
      </c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 t="s">
        <v>31</v>
      </c>
    </row>
    <row r="8" customHeight="1" spans="2:22">
      <c r="B8" s="6"/>
      <c r="C8" s="7" t="s">
        <v>1505</v>
      </c>
      <c r="D8" s="8" t="s">
        <v>1506</v>
      </c>
      <c r="E8" s="8" t="s">
        <v>327</v>
      </c>
      <c r="F8" s="9" t="s">
        <v>21</v>
      </c>
      <c r="G8" s="10" t="s">
        <v>1507</v>
      </c>
      <c r="H8" s="11">
        <v>2580</v>
      </c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31</v>
      </c>
    </row>
    <row r="9" customHeight="1" spans="2:22">
      <c r="B9" s="6"/>
      <c r="C9" s="7" t="s">
        <v>1508</v>
      </c>
      <c r="D9" s="8" t="s">
        <v>1509</v>
      </c>
      <c r="E9" s="8"/>
      <c r="F9" s="9"/>
      <c r="G9" s="10" t="s">
        <v>1510</v>
      </c>
      <c r="H9" s="11">
        <v>2580</v>
      </c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31</v>
      </c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2" activePane="bottomLeft" state="frozen"/>
      <selection/>
      <selection pane="bottomLeft" activeCell="CA18" sqref="CA18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13</v>
      </c>
      <c r="C3" s="848" t="s">
        <v>14</v>
      </c>
      <c r="D3" s="848" t="s">
        <v>15</v>
      </c>
      <c r="E3" s="849" t="s">
        <v>16</v>
      </c>
      <c r="F3" s="850" t="s">
        <v>17</v>
      </c>
      <c r="G3" s="848" t="s">
        <v>18</v>
      </c>
      <c r="H3" s="848" t="s">
        <v>19</v>
      </c>
      <c r="I3" s="848" t="s">
        <v>20</v>
      </c>
      <c r="J3" s="848" t="s">
        <v>21</v>
      </c>
      <c r="K3" s="868" t="s">
        <v>22</v>
      </c>
      <c r="L3" s="850" t="s">
        <v>17</v>
      </c>
      <c r="M3" s="848" t="s">
        <v>18</v>
      </c>
      <c r="N3" s="848" t="s">
        <v>19</v>
      </c>
      <c r="O3" s="848" t="s">
        <v>20</v>
      </c>
      <c r="P3" s="848" t="s">
        <v>21</v>
      </c>
      <c r="Q3" s="868" t="s">
        <v>22</v>
      </c>
      <c r="R3" s="897"/>
      <c r="S3" s="850" t="s">
        <v>17</v>
      </c>
      <c r="T3" s="848" t="s">
        <v>18</v>
      </c>
      <c r="U3" s="848" t="s">
        <v>19</v>
      </c>
      <c r="V3" s="848" t="s">
        <v>20</v>
      </c>
      <c r="W3" s="848" t="s">
        <v>21</v>
      </c>
      <c r="X3" s="868" t="s">
        <v>22</v>
      </c>
    </row>
    <row r="4" ht="30" customHeight="1" spans="2:24">
      <c r="B4" s="606" t="s">
        <v>23</v>
      </c>
      <c r="C4" s="606"/>
      <c r="D4" s="619" t="s">
        <v>24</v>
      </c>
      <c r="E4" s="851" t="s">
        <v>25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26</v>
      </c>
      <c r="T4" s="900" t="s">
        <v>27</v>
      </c>
      <c r="U4" s="900" t="s">
        <v>28</v>
      </c>
      <c r="V4" s="900" t="s">
        <v>29</v>
      </c>
      <c r="W4" s="900" t="s">
        <v>30</v>
      </c>
      <c r="X4" s="901"/>
    </row>
    <row r="5" ht="30" customHeight="1" spans="2:24">
      <c r="B5" s="854"/>
      <c r="C5" s="854"/>
      <c r="D5" s="619" t="s">
        <v>32</v>
      </c>
      <c r="E5" s="851" t="s">
        <v>33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34</v>
      </c>
      <c r="T5" s="904" t="s">
        <v>35</v>
      </c>
      <c r="U5" s="904" t="s">
        <v>36</v>
      </c>
      <c r="V5" s="904" t="s">
        <v>37</v>
      </c>
      <c r="W5" s="904" t="s">
        <v>38</v>
      </c>
      <c r="X5" s="905"/>
    </row>
    <row r="6" ht="30" customHeight="1" spans="2:24">
      <c r="B6" s="858"/>
      <c r="C6" s="858"/>
      <c r="D6" s="619" t="s">
        <v>39</v>
      </c>
      <c r="E6" s="851" t="s">
        <v>40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41</v>
      </c>
      <c r="T6" s="908" t="s">
        <v>42</v>
      </c>
      <c r="U6" s="908" t="s">
        <v>43</v>
      </c>
      <c r="V6" s="909" t="s">
        <v>44</v>
      </c>
      <c r="W6" s="909" t="s">
        <v>45</v>
      </c>
      <c r="X6" s="910"/>
    </row>
    <row r="7" ht="30" customHeight="1" spans="2:24">
      <c r="B7" s="606" t="s">
        <v>46</v>
      </c>
      <c r="C7" s="606"/>
      <c r="D7" s="619" t="s">
        <v>47</v>
      </c>
      <c r="E7" s="851" t="s">
        <v>48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49</v>
      </c>
      <c r="T7" s="913" t="s">
        <v>50</v>
      </c>
      <c r="U7" s="913" t="s">
        <v>51</v>
      </c>
      <c r="V7" s="913" t="s">
        <v>52</v>
      </c>
      <c r="W7" s="900" t="s">
        <v>53</v>
      </c>
      <c r="X7" s="914"/>
    </row>
    <row r="8" ht="30" customHeight="1" spans="2:24">
      <c r="B8" s="854"/>
      <c r="C8" s="854"/>
      <c r="D8" s="619" t="s">
        <v>54</v>
      </c>
      <c r="E8" s="851" t="s">
        <v>55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56</v>
      </c>
      <c r="T8" s="916" t="s">
        <v>57</v>
      </c>
      <c r="U8" s="916" t="s">
        <v>58</v>
      </c>
      <c r="V8" s="904" t="s">
        <v>59</v>
      </c>
      <c r="W8" s="904" t="s">
        <v>60</v>
      </c>
      <c r="X8" s="917"/>
    </row>
    <row r="9" ht="30" customHeight="1" spans="2:24">
      <c r="B9" s="854"/>
      <c r="C9" s="854"/>
      <c r="D9" s="619" t="s">
        <v>61</v>
      </c>
      <c r="E9" s="851" t="s">
        <v>62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63</v>
      </c>
      <c r="T9" s="916" t="s">
        <v>64</v>
      </c>
      <c r="U9" s="916" t="s">
        <v>65</v>
      </c>
      <c r="V9" s="904" t="s">
        <v>66</v>
      </c>
      <c r="W9" s="904" t="s">
        <v>67</v>
      </c>
      <c r="X9" s="917"/>
    </row>
    <row r="10" ht="30" customHeight="1" spans="2:24">
      <c r="B10" s="858"/>
      <c r="C10" s="858"/>
      <c r="D10" s="619" t="s">
        <v>68</v>
      </c>
      <c r="E10" s="851" t="s">
        <v>69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70</v>
      </c>
      <c r="T10" s="908" t="s">
        <v>71</v>
      </c>
      <c r="U10" s="908" t="s">
        <v>72</v>
      </c>
      <c r="V10" s="909" t="s">
        <v>73</v>
      </c>
      <c r="W10" s="909" t="s">
        <v>74</v>
      </c>
      <c r="X10" s="918"/>
    </row>
    <row r="11" ht="60" customHeight="1" spans="2:24">
      <c r="B11" s="606" t="s">
        <v>75</v>
      </c>
      <c r="C11" s="606"/>
      <c r="D11" s="619" t="s">
        <v>24</v>
      </c>
      <c r="E11" s="851" t="s">
        <v>25</v>
      </c>
      <c r="F11" s="861">
        <f>'在庫（雨衣）'!BN11</f>
        <v>0</v>
      </c>
      <c r="G11" s="853">
        <f>'在庫（雨衣）'!BO11</f>
        <v>6</v>
      </c>
      <c r="H11" s="853">
        <f>'在庫（雨衣）'!BP11</f>
        <v>2</v>
      </c>
      <c r="I11" s="853">
        <f>'在庫（雨衣）'!BQ11</f>
        <v>5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468</v>
      </c>
      <c r="S11" s="912" t="s">
        <v>76</v>
      </c>
      <c r="T11" s="913" t="s">
        <v>77</v>
      </c>
      <c r="U11" s="913" t="s">
        <v>78</v>
      </c>
      <c r="V11" s="900" t="s">
        <v>79</v>
      </c>
      <c r="W11" s="900" t="s">
        <v>80</v>
      </c>
      <c r="X11" s="920" t="s">
        <v>81</v>
      </c>
    </row>
    <row r="12" ht="60" customHeight="1" spans="2:24">
      <c r="B12" s="854"/>
      <c r="C12" s="854"/>
      <c r="D12" s="619" t="s">
        <v>39</v>
      </c>
      <c r="E12" s="851" t="s">
        <v>40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82</v>
      </c>
      <c r="T12" s="908" t="s">
        <v>83</v>
      </c>
      <c r="U12" s="908" t="s">
        <v>84</v>
      </c>
      <c r="V12" s="909" t="s">
        <v>85</v>
      </c>
      <c r="W12" s="909" t="s">
        <v>86</v>
      </c>
      <c r="X12" s="922" t="s">
        <v>87</v>
      </c>
    </row>
    <row r="13" ht="39.95" customHeight="1" spans="2:24">
      <c r="B13" s="606" t="s">
        <v>88</v>
      </c>
      <c r="C13" s="606"/>
      <c r="D13" s="619" t="s">
        <v>24</v>
      </c>
      <c r="E13" s="851" t="s">
        <v>25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600</v>
      </c>
      <c r="S13" s="923" t="s">
        <v>89</v>
      </c>
      <c r="T13" s="924" t="s">
        <v>90</v>
      </c>
      <c r="U13" s="924" t="s">
        <v>91</v>
      </c>
      <c r="V13" s="925"/>
      <c r="W13" s="925"/>
      <c r="X13" s="914"/>
    </row>
    <row r="14" ht="39.95" customHeight="1" spans="2:24">
      <c r="B14" s="854"/>
      <c r="C14" s="854"/>
      <c r="D14" s="619" t="s">
        <v>32</v>
      </c>
      <c r="E14" s="851" t="s">
        <v>33</v>
      </c>
      <c r="F14" s="862">
        <f>'在庫（雨衣）'!BN14</f>
        <v>5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94</v>
      </c>
      <c r="T14" s="927" t="s">
        <v>95</v>
      </c>
      <c r="U14" s="927" t="s">
        <v>96</v>
      </c>
      <c r="V14" s="928"/>
      <c r="W14" s="928"/>
      <c r="X14" s="917"/>
    </row>
    <row r="15" ht="39.95" customHeight="1" spans="2:24">
      <c r="B15" s="858"/>
      <c r="C15" s="858"/>
      <c r="D15" s="619" t="s">
        <v>39</v>
      </c>
      <c r="E15" s="851" t="s">
        <v>40</v>
      </c>
      <c r="F15" s="859">
        <f>'在庫（雨衣）'!BN15</f>
        <v>15</v>
      </c>
      <c r="G15" s="860">
        <f>'在庫（雨衣）'!BO15</f>
        <v>10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99</v>
      </c>
      <c r="T15" s="930" t="s">
        <v>100</v>
      </c>
      <c r="U15" s="930" t="s">
        <v>101</v>
      </c>
      <c r="V15" s="931"/>
      <c r="W15" s="931"/>
      <c r="X15" s="918"/>
    </row>
    <row r="16" ht="39.95" customHeight="1" spans="2:24">
      <c r="B16" s="606" t="s">
        <v>104</v>
      </c>
      <c r="C16" s="606"/>
      <c r="D16" s="619" t="s">
        <v>24</v>
      </c>
      <c r="E16" s="851" t="s">
        <v>25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20</v>
      </c>
      <c r="S16" s="912" t="s">
        <v>105</v>
      </c>
      <c r="T16" s="913" t="s">
        <v>106</v>
      </c>
      <c r="U16" s="913" t="s">
        <v>107</v>
      </c>
      <c r="V16" s="913" t="s">
        <v>108</v>
      </c>
      <c r="W16" s="913" t="s">
        <v>244</v>
      </c>
      <c r="X16" s="914"/>
    </row>
    <row r="17" ht="39.95" customHeight="1" spans="2:24">
      <c r="B17" s="854"/>
      <c r="C17" s="854"/>
      <c r="D17" s="619" t="s">
        <v>39</v>
      </c>
      <c r="E17" s="851" t="s">
        <v>40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110</v>
      </c>
      <c r="T17" s="916" t="s">
        <v>111</v>
      </c>
      <c r="U17" s="916" t="s">
        <v>112</v>
      </c>
      <c r="V17" s="916" t="s">
        <v>113</v>
      </c>
      <c r="W17" s="916" t="s">
        <v>114</v>
      </c>
      <c r="X17" s="917"/>
    </row>
    <row r="18" ht="39.95" customHeight="1" spans="2:24">
      <c r="B18" s="858"/>
      <c r="C18" s="858"/>
      <c r="D18" s="619" t="s">
        <v>32</v>
      </c>
      <c r="E18" s="851" t="s">
        <v>33</v>
      </c>
      <c r="F18" s="859">
        <f>'在庫（雨衣）'!BN18</f>
        <v>1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115</v>
      </c>
      <c r="T18" s="908" t="s">
        <v>116</v>
      </c>
      <c r="U18" s="908" t="s">
        <v>117</v>
      </c>
      <c r="V18" s="908" t="s">
        <v>118</v>
      </c>
      <c r="W18" s="908" t="s">
        <v>119</v>
      </c>
      <c r="X18" s="918"/>
    </row>
    <row r="19" ht="39.95" customHeight="1" spans="2:24">
      <c r="B19" s="606" t="s">
        <v>120</v>
      </c>
      <c r="C19" s="606"/>
      <c r="D19" s="619" t="s">
        <v>24</v>
      </c>
      <c r="E19" s="851" t="s">
        <v>25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121</v>
      </c>
      <c r="T19" s="913" t="s">
        <v>122</v>
      </c>
      <c r="U19" s="913" t="s">
        <v>123</v>
      </c>
      <c r="V19" s="913" t="s">
        <v>124</v>
      </c>
      <c r="W19" s="913" t="s">
        <v>125</v>
      </c>
      <c r="X19" s="914"/>
    </row>
    <row r="20" ht="39.95" customHeight="1" spans="2:24">
      <c r="B20" s="854"/>
      <c r="C20" s="854"/>
      <c r="D20" s="619" t="s">
        <v>32</v>
      </c>
      <c r="E20" s="851" t="s">
        <v>33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126</v>
      </c>
      <c r="T20" s="916" t="s">
        <v>127</v>
      </c>
      <c r="U20" s="916" t="s">
        <v>128</v>
      </c>
      <c r="V20" s="916" t="s">
        <v>129</v>
      </c>
      <c r="W20" s="916" t="s">
        <v>130</v>
      </c>
      <c r="X20" s="917"/>
    </row>
    <row r="21" ht="39.95" customHeight="1" spans="2:24">
      <c r="B21" s="858"/>
      <c r="C21" s="858"/>
      <c r="D21" s="619" t="s">
        <v>131</v>
      </c>
      <c r="E21" s="851" t="s">
        <v>132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133</v>
      </c>
      <c r="T21" s="908" t="s">
        <v>134</v>
      </c>
      <c r="U21" s="908" t="s">
        <v>135</v>
      </c>
      <c r="V21" s="908" t="s">
        <v>136</v>
      </c>
      <c r="W21" s="908" t="s">
        <v>137</v>
      </c>
      <c r="X21" s="918"/>
    </row>
    <row r="22" ht="60" customHeight="1" spans="2:24">
      <c r="B22" s="606" t="s">
        <v>138</v>
      </c>
      <c r="C22" s="606"/>
      <c r="D22" s="619" t="s">
        <v>139</v>
      </c>
      <c r="E22" s="851" t="s">
        <v>140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141</v>
      </c>
      <c r="T22" s="913" t="s">
        <v>142</v>
      </c>
      <c r="U22" s="913" t="s">
        <v>143</v>
      </c>
      <c r="V22" s="913" t="s">
        <v>144</v>
      </c>
      <c r="W22" s="913" t="s">
        <v>145</v>
      </c>
      <c r="X22" s="914"/>
    </row>
    <row r="23" ht="60" customHeight="1" spans="2:24">
      <c r="B23" s="858"/>
      <c r="C23" s="858"/>
      <c r="D23" s="619" t="s">
        <v>146</v>
      </c>
      <c r="E23" s="851" t="s">
        <v>147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148</v>
      </c>
      <c r="T23" s="908" t="s">
        <v>149</v>
      </c>
      <c r="U23" s="908" t="s">
        <v>150</v>
      </c>
      <c r="V23" s="908" t="s">
        <v>151</v>
      </c>
      <c r="W23" s="908" t="s">
        <v>152</v>
      </c>
      <c r="X23" s="918"/>
    </row>
    <row r="24" ht="30" customHeight="1" spans="2:24">
      <c r="B24" s="606" t="s">
        <v>153</v>
      </c>
      <c r="C24" s="606"/>
      <c r="D24" s="619" t="s">
        <v>154</v>
      </c>
      <c r="E24" s="851" t="s">
        <v>155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540</v>
      </c>
      <c r="S24" s="912" t="s">
        <v>156</v>
      </c>
      <c r="T24" s="913" t="s">
        <v>157</v>
      </c>
      <c r="U24" s="913" t="s">
        <v>158</v>
      </c>
      <c r="V24" s="913" t="s">
        <v>159</v>
      </c>
      <c r="W24" s="913" t="s">
        <v>160</v>
      </c>
      <c r="X24" s="920" t="s">
        <v>161</v>
      </c>
    </row>
    <row r="25" ht="30" customHeight="1" spans="2:24">
      <c r="B25" s="854"/>
      <c r="C25" s="854"/>
      <c r="D25" s="619" t="s">
        <v>24</v>
      </c>
      <c r="E25" s="851" t="s">
        <v>25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5</v>
      </c>
      <c r="I25" s="865">
        <f>'在庫（雨衣）'!BQ25</f>
        <v>0</v>
      </c>
      <c r="J25" s="865">
        <f>'在庫（雨衣）'!BR25</f>
        <v>5</v>
      </c>
      <c r="K25" s="884">
        <f>'在庫（雨衣）'!BS25</f>
        <v>5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162</v>
      </c>
      <c r="T25" s="916" t="s">
        <v>163</v>
      </c>
      <c r="U25" s="916" t="s">
        <v>164</v>
      </c>
      <c r="V25" s="916" t="s">
        <v>165</v>
      </c>
      <c r="W25" s="916" t="s">
        <v>166</v>
      </c>
      <c r="X25" s="933" t="s">
        <v>167</v>
      </c>
    </row>
    <row r="26" ht="30" customHeight="1" spans="2:24">
      <c r="B26" s="854"/>
      <c r="C26" s="854"/>
      <c r="D26" s="619" t="s">
        <v>32</v>
      </c>
      <c r="E26" s="851" t="s">
        <v>33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168</v>
      </c>
      <c r="T26" s="916" t="s">
        <v>169</v>
      </c>
      <c r="U26" s="916" t="s">
        <v>170</v>
      </c>
      <c r="V26" s="916" t="s">
        <v>171</v>
      </c>
      <c r="W26" s="916" t="s">
        <v>172</v>
      </c>
      <c r="X26" s="933" t="s">
        <v>173</v>
      </c>
    </row>
    <row r="27" ht="30" customHeight="1" spans="2:24">
      <c r="B27" s="858"/>
      <c r="C27" s="858"/>
      <c r="D27" s="619" t="s">
        <v>131</v>
      </c>
      <c r="E27" s="851" t="s">
        <v>132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174</v>
      </c>
      <c r="T27" s="908" t="s">
        <v>175</v>
      </c>
      <c r="U27" s="908" t="s">
        <v>176</v>
      </c>
      <c r="V27" s="908" t="s">
        <v>177</v>
      </c>
      <c r="W27" s="908" t="s">
        <v>178</v>
      </c>
      <c r="X27" s="922" t="s">
        <v>179</v>
      </c>
    </row>
    <row r="28" ht="140.1" customHeight="1" spans="2:24">
      <c r="B28" s="848" t="s">
        <v>180</v>
      </c>
      <c r="C28" s="848"/>
      <c r="D28" s="619" t="s">
        <v>181</v>
      </c>
      <c r="E28" s="851" t="s">
        <v>181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182</v>
      </c>
      <c r="T28" s="937" t="s">
        <v>183</v>
      </c>
      <c r="U28" s="937" t="s">
        <v>184</v>
      </c>
      <c r="V28" s="937" t="s">
        <v>185</v>
      </c>
      <c r="W28" s="938"/>
      <c r="X28" s="939"/>
    </row>
    <row r="29" ht="60" customHeight="1" spans="2:24">
      <c r="B29" s="606" t="s">
        <v>186</v>
      </c>
      <c r="C29" s="606"/>
      <c r="D29" s="619" t="s">
        <v>24</v>
      </c>
      <c r="E29" s="851" t="s">
        <v>25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5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385</v>
      </c>
      <c r="S29" s="912" t="s">
        <v>187</v>
      </c>
      <c r="T29" s="913" t="s">
        <v>188</v>
      </c>
      <c r="U29" s="913" t="s">
        <v>189</v>
      </c>
      <c r="V29" s="913" t="s">
        <v>190</v>
      </c>
      <c r="W29" s="913" t="s">
        <v>191</v>
      </c>
      <c r="X29" s="914"/>
    </row>
    <row r="30" ht="60" customHeight="1" spans="2:24">
      <c r="B30" s="858"/>
      <c r="C30" s="858"/>
      <c r="D30" s="619" t="s">
        <v>32</v>
      </c>
      <c r="E30" s="851" t="s">
        <v>33</v>
      </c>
      <c r="F30" s="863">
        <f>'在庫（雨衣）'!BN30</f>
        <v>0</v>
      </c>
      <c r="G30" s="864">
        <f>'在庫（雨衣）'!BO30</f>
        <v>3</v>
      </c>
      <c r="H30" s="864">
        <f>'在庫（雨衣）'!BP30</f>
        <v>3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192</v>
      </c>
      <c r="T30" s="908" t="s">
        <v>193</v>
      </c>
      <c r="U30" s="908" t="s">
        <v>194</v>
      </c>
      <c r="V30" s="908" t="s">
        <v>195</v>
      </c>
      <c r="W30" s="908" t="s">
        <v>196</v>
      </c>
      <c r="X30" s="918"/>
    </row>
    <row r="31" customFormat="1" ht="30" customHeight="1" spans="2:30">
      <c r="B31" s="606" t="s">
        <v>197</v>
      </c>
      <c r="C31" s="606"/>
      <c r="D31" s="619" t="s">
        <v>154</v>
      </c>
      <c r="E31" s="851" t="s">
        <v>155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156</v>
      </c>
      <c r="T31" s="913" t="s">
        <v>157</v>
      </c>
      <c r="U31" s="913" t="s">
        <v>158</v>
      </c>
      <c r="V31" s="913" t="s">
        <v>159</v>
      </c>
      <c r="W31" s="913" t="s">
        <v>160</v>
      </c>
      <c r="X31" s="920" t="s">
        <v>161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24</v>
      </c>
      <c r="E32" s="851" t="s">
        <v>25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162</v>
      </c>
      <c r="T32" s="916" t="s">
        <v>163</v>
      </c>
      <c r="U32" s="916" t="s">
        <v>164</v>
      </c>
      <c r="V32" s="916" t="s">
        <v>165</v>
      </c>
      <c r="W32" s="916" t="s">
        <v>166</v>
      </c>
      <c r="X32" s="933" t="s">
        <v>167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32</v>
      </c>
      <c r="E33" s="851" t="s">
        <v>33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168</v>
      </c>
      <c r="T33" s="916" t="s">
        <v>169</v>
      </c>
      <c r="U33" s="916" t="s">
        <v>170</v>
      </c>
      <c r="V33" s="916" t="s">
        <v>171</v>
      </c>
      <c r="W33" s="916" t="s">
        <v>172</v>
      </c>
      <c r="X33" s="933" t="s">
        <v>173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131</v>
      </c>
      <c r="E34" s="851" t="s">
        <v>132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174</v>
      </c>
      <c r="T34" s="908" t="s">
        <v>175</v>
      </c>
      <c r="U34" s="908" t="s">
        <v>176</v>
      </c>
      <c r="V34" s="908" t="s">
        <v>177</v>
      </c>
      <c r="W34" s="908" t="s">
        <v>178</v>
      </c>
      <c r="X34" s="922" t="s">
        <v>179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226</v>
      </c>
      <c r="C35" s="848"/>
      <c r="D35" s="619" t="s">
        <v>227</v>
      </c>
      <c r="E35" s="851" t="s">
        <v>181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85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9"/>
      <c r="Q35" s="934"/>
      <c r="R35" s="935">
        <f>SUM(F35)*L35+SUM(G35)*M35+SUM(H35)*N35+SUM(I35)*O35+SUM(J35)*P35+SUM(K35)*Q35</f>
        <v>0</v>
      </c>
      <c r="S35" s="936" t="s">
        <v>182</v>
      </c>
      <c r="T35" s="937" t="s">
        <v>183</v>
      </c>
      <c r="U35" s="937" t="s">
        <v>184</v>
      </c>
      <c r="V35" s="937" t="s">
        <v>185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233</v>
      </c>
      <c r="C36" s="848"/>
      <c r="D36" s="619" t="s">
        <v>234</v>
      </c>
      <c r="E36" s="851" t="s">
        <v>181</v>
      </c>
      <c r="F36" s="866">
        <f>'在庫（雨衣）'!BN36</f>
        <v>2</v>
      </c>
      <c r="G36" s="867">
        <f>'在庫（雨衣）'!BO36</f>
        <v>2</v>
      </c>
      <c r="H36" s="867">
        <f>'在庫（雨衣）'!BP36</f>
        <v>2</v>
      </c>
      <c r="I36" s="867">
        <f>'在庫（雨衣）'!BQ36</f>
        <v>2</v>
      </c>
      <c r="J36" s="891">
        <f>'在庫（雨衣）'!BR36</f>
        <v>2</v>
      </c>
      <c r="K36" s="892">
        <f>'在庫（雨衣）'!BS36</f>
        <v>2</v>
      </c>
      <c r="L36" s="893">
        <v>36</v>
      </c>
      <c r="M36" s="894">
        <v>36</v>
      </c>
      <c r="N36" s="894">
        <v>36</v>
      </c>
      <c r="O36" s="894">
        <v>36</v>
      </c>
      <c r="P36" s="895"/>
      <c r="Q36" s="941"/>
      <c r="R36" s="942">
        <f>SUM(F36)*L36+SUM(G36)*M36+SUM(H36)*N36+SUM(I36)*O36+SUM(J36)*P36+SUM(K36)*Q36</f>
        <v>288</v>
      </c>
      <c r="S36" s="943" t="s">
        <v>235</v>
      </c>
      <c r="T36" s="944" t="s">
        <v>236</v>
      </c>
      <c r="U36" s="944" t="s">
        <v>237</v>
      </c>
      <c r="V36" s="944" t="s">
        <v>238</v>
      </c>
      <c r="W36" s="945" t="s">
        <v>239</v>
      </c>
      <c r="X36" s="946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7">
        <f>SUM(R4:R35)</f>
        <v>2013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2" activePane="bottomRight" state="frozen"/>
      <selection/>
      <selection pane="topRight"/>
      <selection pane="bottomLeft"/>
      <selection pane="bottomRight" activeCell="CA11" sqref="CA11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10</v>
      </c>
      <c r="BY2" s="605"/>
      <c r="BZ2" s="605"/>
      <c r="CA2" s="605"/>
      <c r="CB2" s="605"/>
      <c r="CC2" s="605"/>
      <c r="CD2" s="719"/>
      <c r="CE2" s="551" t="s">
        <v>11</v>
      </c>
      <c r="CF2" s="605"/>
      <c r="CG2" s="605"/>
      <c r="CH2" s="605"/>
      <c r="CI2" s="605"/>
      <c r="CJ2" s="605"/>
      <c r="CK2" s="719"/>
      <c r="CL2" s="562" t="s">
        <v>12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13</v>
      </c>
      <c r="C3" s="673" t="s">
        <v>14</v>
      </c>
      <c r="D3" s="673" t="s">
        <v>15</v>
      </c>
      <c r="E3" s="674" t="s">
        <v>16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5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/>
      <c r="AI4" s="752"/>
      <c r="AJ4" s="752"/>
      <c r="AK4" s="752"/>
      <c r="AL4" s="752"/>
      <c r="AM4" s="753"/>
      <c r="AN4" s="725"/>
      <c r="AO4" s="751"/>
      <c r="AP4" s="752"/>
      <c r="AQ4" s="752"/>
      <c r="AR4" s="752"/>
      <c r="AS4" s="752"/>
      <c r="AT4" s="753"/>
      <c r="AU4" s="725"/>
      <c r="AV4" s="565"/>
      <c r="AW4" s="768"/>
      <c r="AX4" s="768"/>
      <c r="AY4" s="768"/>
      <c r="AZ4" s="768"/>
      <c r="BA4" s="769"/>
      <c r="BB4" s="770"/>
      <c r="BC4" s="771"/>
      <c r="BD4" s="772"/>
      <c r="BE4" s="772"/>
      <c r="BF4" s="772"/>
      <c r="BG4" s="772"/>
      <c r="BH4" s="793"/>
      <c r="BI4" s="770"/>
      <c r="BJ4" s="771"/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5</v>
      </c>
      <c r="BR4" s="799">
        <f t="shared" si="0"/>
        <v>3</v>
      </c>
      <c r="BS4" s="799">
        <f t="shared" si="0"/>
        <v>3</v>
      </c>
      <c r="BT4" s="799">
        <f t="shared" si="0"/>
        <v>4</v>
      </c>
      <c r="BU4" s="799">
        <f t="shared" si="0"/>
        <v>2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5</v>
      </c>
      <c r="CF4" s="814">
        <f t="shared" si="3"/>
        <v>3</v>
      </c>
      <c r="CG4" s="814">
        <f t="shared" si="3"/>
        <v>3</v>
      </c>
      <c r="CH4" s="814">
        <f t="shared" si="3"/>
        <v>4</v>
      </c>
      <c r="CI4" s="814">
        <f t="shared" si="3"/>
        <v>2</v>
      </c>
      <c r="CJ4" s="814">
        <f t="shared" ref="CJ4:CJ18" si="4">BV4+CC4</f>
        <v>0</v>
      </c>
      <c r="CK4" s="814">
        <f t="shared" ref="CK4:CK18" si="5">BW4+CD4</f>
        <v>0</v>
      </c>
      <c r="CL4" s="828" t="str">
        <f t="shared" ref="CL4:CP11" si="6">IF(BJ4&lt;&gt;0,CE4/BJ4*7,"-")</f>
        <v>-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31</v>
      </c>
      <c r="DA4" t="s">
        <v>31</v>
      </c>
      <c r="DB4" t="s">
        <v>31</v>
      </c>
      <c r="DC4" t="s">
        <v>31</v>
      </c>
      <c r="DD4" t="s">
        <v>31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/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4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3</v>
      </c>
      <c r="BR5" s="801">
        <f t="shared" si="0"/>
        <v>3</v>
      </c>
      <c r="BS5" s="801">
        <f t="shared" si="0"/>
        <v>3</v>
      </c>
      <c r="BT5" s="801">
        <f t="shared" si="0"/>
        <v>2</v>
      </c>
      <c r="BU5" s="801">
        <f t="shared" si="0"/>
        <v>0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3</v>
      </c>
      <c r="CF5" s="816">
        <f t="shared" si="3"/>
        <v>3</v>
      </c>
      <c r="CG5" s="816">
        <f t="shared" si="3"/>
        <v>3</v>
      </c>
      <c r="CH5" s="816">
        <f t="shared" si="3"/>
        <v>2</v>
      </c>
      <c r="CI5" s="816">
        <f t="shared" si="3"/>
        <v>0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31</v>
      </c>
      <c r="DA5" t="s">
        <v>31</v>
      </c>
      <c r="DB5" t="s">
        <v>31</v>
      </c>
      <c r="DC5" t="s">
        <v>31</v>
      </c>
      <c r="DD5" t="s">
        <v>31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</v>
      </c>
      <c r="BR6" s="801">
        <f t="shared" si="0"/>
        <v>3</v>
      </c>
      <c r="BS6" s="801">
        <f t="shared" si="0"/>
        <v>3</v>
      </c>
      <c r="BT6" s="801">
        <f t="shared" si="0"/>
        <v>2</v>
      </c>
      <c r="BU6" s="801">
        <f t="shared" si="0"/>
        <v>3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</v>
      </c>
      <c r="CF6" s="816">
        <f t="shared" si="3"/>
        <v>3</v>
      </c>
      <c r="CG6" s="816">
        <f t="shared" si="3"/>
        <v>3</v>
      </c>
      <c r="CH6" s="816">
        <f t="shared" si="3"/>
        <v>2</v>
      </c>
      <c r="CI6" s="816">
        <f t="shared" si="3"/>
        <v>3</v>
      </c>
      <c r="CJ6" s="816">
        <f t="shared" si="4"/>
        <v>0</v>
      </c>
      <c r="CK6" s="816">
        <f t="shared" si="5"/>
        <v>0</v>
      </c>
      <c r="CL6" s="832">
        <f t="shared" si="6"/>
        <v>58.3333333333333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700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31</v>
      </c>
      <c r="DA6" t="s">
        <v>31</v>
      </c>
      <c r="DB6" t="s">
        <v>31</v>
      </c>
      <c r="DC6" t="s">
        <v>31</v>
      </c>
      <c r="DD6" t="s">
        <v>31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2</v>
      </c>
      <c r="BS7" s="803">
        <f t="shared" si="0"/>
        <v>5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2</v>
      </c>
      <c r="CG7" s="818">
        <f t="shared" si="3"/>
        <v>5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31</v>
      </c>
      <c r="DA7" t="s">
        <v>31</v>
      </c>
      <c r="DB7" t="s">
        <v>31</v>
      </c>
      <c r="DC7" t="s">
        <v>31</v>
      </c>
      <c r="DD7" t="s">
        <v>31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3</v>
      </c>
      <c r="BR8" s="805">
        <f t="shared" si="0"/>
        <v>3</v>
      </c>
      <c r="BS8" s="805">
        <f t="shared" si="0"/>
        <v>0</v>
      </c>
      <c r="BT8" s="805">
        <f t="shared" si="0"/>
        <v>2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3</v>
      </c>
      <c r="CF8" s="821">
        <f t="shared" si="3"/>
        <v>3</v>
      </c>
      <c r="CG8" s="821">
        <f t="shared" si="3"/>
        <v>0</v>
      </c>
      <c r="CH8" s="821">
        <f t="shared" si="3"/>
        <v>2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31</v>
      </c>
      <c r="DA8" t="s">
        <v>31</v>
      </c>
      <c r="DB8" t="s">
        <v>31</v>
      </c>
      <c r="DC8" t="s">
        <v>31</v>
      </c>
      <c r="DD8" t="s">
        <v>31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>
        <v>1</v>
      </c>
      <c r="BD9" s="777"/>
      <c r="BE9" s="777"/>
      <c r="BF9" s="777"/>
      <c r="BG9" s="777"/>
      <c r="BH9" s="794"/>
      <c r="BI9" s="775"/>
      <c r="BJ9" s="776">
        <v>0.02</v>
      </c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5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5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>
        <f t="shared" si="6"/>
        <v>1750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31</v>
      </c>
      <c r="DA9" t="s">
        <v>31</v>
      </c>
      <c r="DB9" t="s">
        <v>31</v>
      </c>
      <c r="DC9" t="s">
        <v>31</v>
      </c>
      <c r="DD9" t="s">
        <v>31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>
        <v>1</v>
      </c>
      <c r="BA10" s="774"/>
      <c r="BB10" s="775"/>
      <c r="BC10" s="776">
        <v>3</v>
      </c>
      <c r="BD10" s="777">
        <v>3</v>
      </c>
      <c r="BE10" s="777">
        <v>1</v>
      </c>
      <c r="BF10" s="777"/>
      <c r="BG10" s="777">
        <v>2</v>
      </c>
      <c r="BH10" s="794"/>
      <c r="BI10" s="775"/>
      <c r="BJ10" s="776">
        <v>0.05</v>
      </c>
      <c r="BK10" s="777">
        <v>0.05</v>
      </c>
      <c r="BL10" s="777">
        <v>0.02</v>
      </c>
      <c r="BM10" s="777"/>
      <c r="BN10" s="777">
        <v>0.07</v>
      </c>
      <c r="BO10" s="794"/>
      <c r="BP10" s="775"/>
      <c r="BQ10" s="800">
        <f t="shared" si="0"/>
        <v>3</v>
      </c>
      <c r="BR10" s="801">
        <f t="shared" si="0"/>
        <v>0</v>
      </c>
      <c r="BS10" s="801">
        <f t="shared" si="0"/>
        <v>3</v>
      </c>
      <c r="BT10" s="801">
        <f t="shared" si="0"/>
        <v>0</v>
      </c>
      <c r="BU10" s="801">
        <f t="shared" si="0"/>
        <v>1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3</v>
      </c>
      <c r="CF10" s="816">
        <f t="shared" si="3"/>
        <v>0</v>
      </c>
      <c r="CG10" s="816">
        <f t="shared" si="3"/>
        <v>3</v>
      </c>
      <c r="CH10" s="816">
        <f t="shared" si="3"/>
        <v>0</v>
      </c>
      <c r="CI10" s="816">
        <f t="shared" si="3"/>
        <v>1</v>
      </c>
      <c r="CJ10" s="816">
        <f t="shared" si="4"/>
        <v>0</v>
      </c>
      <c r="CK10" s="816">
        <f t="shared" si="5"/>
        <v>0</v>
      </c>
      <c r="CL10" s="832">
        <f t="shared" si="6"/>
        <v>420</v>
      </c>
      <c r="CM10" s="833">
        <f t="shared" si="6"/>
        <v>0</v>
      </c>
      <c r="CN10" s="833">
        <f t="shared" si="6"/>
        <v>1050</v>
      </c>
      <c r="CO10" s="833" t="str">
        <f t="shared" si="6"/>
        <v>-</v>
      </c>
      <c r="CP10" s="833">
        <f t="shared" si="6"/>
        <v>100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31</v>
      </c>
      <c r="DA10" t="s">
        <v>31</v>
      </c>
      <c r="DB10" t="s">
        <v>31</v>
      </c>
      <c r="DC10" t="s">
        <v>31</v>
      </c>
      <c r="DD10" t="s">
        <v>31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/>
      <c r="R11" s="733"/>
      <c r="S11" s="734"/>
      <c r="T11" s="570"/>
      <c r="U11" s="540">
        <v>5</v>
      </c>
      <c r="V11" s="540"/>
      <c r="W11" s="540">
        <v>15</v>
      </c>
      <c r="X11" s="540">
        <v>20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>
        <v>1</v>
      </c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3</v>
      </c>
      <c r="BA11" s="789"/>
      <c r="BB11" s="790"/>
      <c r="BC11" s="791">
        <v>3</v>
      </c>
      <c r="BD11" s="792">
        <v>1</v>
      </c>
      <c r="BE11" s="792">
        <v>3</v>
      </c>
      <c r="BF11" s="792">
        <v>4</v>
      </c>
      <c r="BG11" s="792">
        <v>9</v>
      </c>
      <c r="BH11" s="797"/>
      <c r="BI11" s="790"/>
      <c r="BJ11" s="791">
        <v>0.08</v>
      </c>
      <c r="BK11" s="792">
        <v>0.02</v>
      </c>
      <c r="BL11" s="792">
        <v>0.05</v>
      </c>
      <c r="BM11" s="792">
        <v>0.17</v>
      </c>
      <c r="BN11" s="792">
        <v>0.25</v>
      </c>
      <c r="BO11" s="797"/>
      <c r="BP11" s="790"/>
      <c r="BQ11" s="806">
        <f t="shared" si="0"/>
        <v>4</v>
      </c>
      <c r="BR11" s="807">
        <f t="shared" si="0"/>
        <v>3</v>
      </c>
      <c r="BS11" s="807">
        <f t="shared" si="0"/>
        <v>0</v>
      </c>
      <c r="BT11" s="807">
        <f t="shared" si="0"/>
        <v>1</v>
      </c>
      <c r="BU11" s="807">
        <f t="shared" si="0"/>
        <v>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>
        <v>1</v>
      </c>
      <c r="CC11" s="822"/>
      <c r="CD11" s="823"/>
      <c r="CE11" s="824">
        <f t="shared" si="3"/>
        <v>4</v>
      </c>
      <c r="CF11" s="825">
        <f t="shared" si="3"/>
        <v>3</v>
      </c>
      <c r="CG11" s="825">
        <f t="shared" si="3"/>
        <v>0</v>
      </c>
      <c r="CH11" s="825">
        <f t="shared" si="3"/>
        <v>1</v>
      </c>
      <c r="CI11" s="825">
        <f t="shared" si="3"/>
        <v>1</v>
      </c>
      <c r="CJ11" s="825">
        <f t="shared" si="4"/>
        <v>0</v>
      </c>
      <c r="CK11" s="825">
        <f t="shared" si="5"/>
        <v>0</v>
      </c>
      <c r="CL11" s="844">
        <f t="shared" si="6"/>
        <v>350</v>
      </c>
      <c r="CM11" s="845">
        <f t="shared" si="6"/>
        <v>1050</v>
      </c>
      <c r="CN11" s="845">
        <f t="shared" si="6"/>
        <v>0</v>
      </c>
      <c r="CO11" s="845">
        <f t="shared" si="6"/>
        <v>41.1764705882353</v>
      </c>
      <c r="CP11" s="845">
        <f t="shared" si="6"/>
        <v>28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31</v>
      </c>
      <c r="DA11" t="s">
        <v>31</v>
      </c>
      <c r="DB11" t="s">
        <v>31</v>
      </c>
      <c r="DC11" t="s">
        <v>31</v>
      </c>
      <c r="DD11" t="s">
        <v>31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>
        <v>2</v>
      </c>
      <c r="BG12" s="777">
        <v>1</v>
      </c>
      <c r="BH12" s="794">
        <v>3</v>
      </c>
      <c r="BI12" s="775">
        <v>2</v>
      </c>
      <c r="BJ12" s="776"/>
      <c r="BK12" s="777">
        <v>0.03</v>
      </c>
      <c r="BL12" s="777"/>
      <c r="BM12" s="777">
        <v>0.03</v>
      </c>
      <c r="BN12" s="777">
        <v>0.05</v>
      </c>
      <c r="BO12" s="794">
        <v>0.05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3</v>
      </c>
      <c r="BS12" s="801">
        <f t="shared" si="9"/>
        <v>2</v>
      </c>
      <c r="BT12" s="801">
        <f t="shared" si="9"/>
        <v>4</v>
      </c>
      <c r="BU12" s="801">
        <f t="shared" si="9"/>
        <v>2</v>
      </c>
      <c r="BV12" s="801">
        <f t="shared" si="1"/>
        <v>2</v>
      </c>
      <c r="BW12" s="801">
        <f t="shared" si="2"/>
        <v>4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3</v>
      </c>
      <c r="CG12" s="816">
        <f t="shared" ref="CG12:CG18" si="12">BS12+BZ12</f>
        <v>2</v>
      </c>
      <c r="CH12" s="816">
        <f t="shared" ref="CH12:CH18" si="13">BT12+CA12</f>
        <v>4</v>
      </c>
      <c r="CI12" s="816">
        <f t="shared" ref="CI12:CI18" si="14">BU12+CB12</f>
        <v>2</v>
      </c>
      <c r="CJ12" s="816">
        <f t="shared" si="4"/>
        <v>2</v>
      </c>
      <c r="CK12" s="816">
        <f t="shared" si="5"/>
        <v>4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700</v>
      </c>
      <c r="CN12" s="833" t="str">
        <f t="shared" ref="CN12:CN18" si="17">IF(BL12&lt;&gt;0,CG12/BL12*7,"-")</f>
        <v>-</v>
      </c>
      <c r="CO12" s="833">
        <f t="shared" ref="CO12:CO18" si="18">IF(BM12&lt;&gt;0,CH12/BM12*7,"-")</f>
        <v>933.333333333333</v>
      </c>
      <c r="CP12" s="833">
        <f t="shared" ref="CP12:CP18" si="19">IF(BN12&lt;&gt;0,CI12/BN12*7,"-")</f>
        <v>280</v>
      </c>
      <c r="CQ12" s="834">
        <f t="shared" si="7"/>
        <v>280</v>
      </c>
      <c r="CR12" s="835">
        <f t="shared" ref="CR12:CR18" si="20">IF(BP12&lt;&gt;0,CK12/BP12*7,"-")</f>
        <v>933.333333333333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31</v>
      </c>
      <c r="DB12" t="s">
        <v>31</v>
      </c>
      <c r="DC12" t="s">
        <v>31</v>
      </c>
      <c r="DD12" t="s">
        <v>31</v>
      </c>
      <c r="DE12" t="s">
        <v>31</v>
      </c>
      <c r="DF12" t="s">
        <v>31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>
        <v>1</v>
      </c>
      <c r="AY13" s="773">
        <v>2</v>
      </c>
      <c r="AZ13" s="773"/>
      <c r="BA13" s="774">
        <v>1</v>
      </c>
      <c r="BB13" s="775"/>
      <c r="BC13" s="776"/>
      <c r="BD13" s="777"/>
      <c r="BE13" s="777">
        <v>3</v>
      </c>
      <c r="BF13" s="777">
        <v>3</v>
      </c>
      <c r="BG13" s="777"/>
      <c r="BH13" s="794">
        <v>2</v>
      </c>
      <c r="BI13" s="775"/>
      <c r="BJ13" s="776"/>
      <c r="BK13" s="777"/>
      <c r="BL13" s="777">
        <v>0.08</v>
      </c>
      <c r="BM13" s="777">
        <v>0.12</v>
      </c>
      <c r="BN13" s="777"/>
      <c r="BO13" s="794">
        <v>0.07</v>
      </c>
      <c r="BP13" s="775"/>
      <c r="BQ13" s="800">
        <f t="shared" si="9"/>
        <v>0</v>
      </c>
      <c r="BR13" s="801">
        <f t="shared" si="9"/>
        <v>2</v>
      </c>
      <c r="BS13" s="801">
        <f t="shared" si="9"/>
        <v>3</v>
      </c>
      <c r="BT13" s="801">
        <f t="shared" si="9"/>
        <v>3</v>
      </c>
      <c r="BU13" s="801">
        <f t="shared" si="9"/>
        <v>2</v>
      </c>
      <c r="BV13" s="801">
        <f t="shared" si="1"/>
        <v>2</v>
      </c>
      <c r="BW13" s="801">
        <f t="shared" si="2"/>
        <v>5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2</v>
      </c>
      <c r="CG13" s="816">
        <f t="shared" si="12"/>
        <v>3</v>
      </c>
      <c r="CH13" s="816">
        <f t="shared" si="13"/>
        <v>3</v>
      </c>
      <c r="CI13" s="816">
        <f t="shared" si="14"/>
        <v>2</v>
      </c>
      <c r="CJ13" s="816">
        <f t="shared" si="4"/>
        <v>2</v>
      </c>
      <c r="CK13" s="816">
        <f t="shared" si="5"/>
        <v>5</v>
      </c>
      <c r="CL13" s="832" t="str">
        <f t="shared" si="15"/>
        <v>-</v>
      </c>
      <c r="CM13" s="833" t="str">
        <f t="shared" si="16"/>
        <v>-</v>
      </c>
      <c r="CN13" s="833">
        <f t="shared" si="17"/>
        <v>262.5</v>
      </c>
      <c r="CO13" s="833">
        <f t="shared" si="18"/>
        <v>175</v>
      </c>
      <c r="CP13" s="833" t="str">
        <f t="shared" si="19"/>
        <v>-</v>
      </c>
      <c r="CQ13" s="834">
        <f t="shared" si="7"/>
        <v>200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31</v>
      </c>
      <c r="DB13" t="s">
        <v>31</v>
      </c>
      <c r="DC13" t="s">
        <v>31</v>
      </c>
      <c r="DD13" t="s">
        <v>31</v>
      </c>
      <c r="DE13" t="s">
        <v>31</v>
      </c>
      <c r="DF13" t="s">
        <v>31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>
        <v>1</v>
      </c>
      <c r="BF14" s="777">
        <v>2</v>
      </c>
      <c r="BG14" s="777">
        <v>1</v>
      </c>
      <c r="BH14" s="794"/>
      <c r="BI14" s="775">
        <v>1</v>
      </c>
      <c r="BJ14" s="776"/>
      <c r="BK14" s="777">
        <v>0.02</v>
      </c>
      <c r="BL14" s="777">
        <v>0.02</v>
      </c>
      <c r="BM14" s="777">
        <v>0.03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2</v>
      </c>
      <c r="BS14" s="801">
        <f t="shared" si="9"/>
        <v>3</v>
      </c>
      <c r="BT14" s="801">
        <f t="shared" si="9"/>
        <v>3</v>
      </c>
      <c r="BU14" s="801">
        <f t="shared" si="9"/>
        <v>2</v>
      </c>
      <c r="BV14" s="801">
        <f t="shared" si="1"/>
        <v>3</v>
      </c>
      <c r="BW14" s="801">
        <f t="shared" si="2"/>
        <v>1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2</v>
      </c>
      <c r="CG14" s="816">
        <f t="shared" si="12"/>
        <v>3</v>
      </c>
      <c r="CH14" s="816">
        <f t="shared" si="13"/>
        <v>3</v>
      </c>
      <c r="CI14" s="816">
        <f t="shared" si="14"/>
        <v>2</v>
      </c>
      <c r="CJ14" s="816">
        <f t="shared" si="4"/>
        <v>3</v>
      </c>
      <c r="CK14" s="816">
        <f t="shared" si="5"/>
        <v>1</v>
      </c>
      <c r="CL14" s="832" t="str">
        <f t="shared" si="15"/>
        <v>-</v>
      </c>
      <c r="CM14" s="833">
        <f t="shared" si="16"/>
        <v>700</v>
      </c>
      <c r="CN14" s="833">
        <f t="shared" si="17"/>
        <v>1050</v>
      </c>
      <c r="CO14" s="833">
        <f t="shared" si="18"/>
        <v>700</v>
      </c>
      <c r="CP14" s="833">
        <f t="shared" si="19"/>
        <v>280</v>
      </c>
      <c r="CQ14" s="834" t="str">
        <f t="shared" si="7"/>
        <v>-</v>
      </c>
      <c r="CR14" s="835">
        <f t="shared" si="20"/>
        <v>58.3333333333333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31</v>
      </c>
      <c r="DB14" t="s">
        <v>31</v>
      </c>
      <c r="DC14" t="s">
        <v>31</v>
      </c>
      <c r="DD14" t="s">
        <v>31</v>
      </c>
      <c r="DE14" t="s">
        <v>31</v>
      </c>
      <c r="DF14" t="s">
        <v>31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2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0.12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2</v>
      </c>
      <c r="BS15" s="801">
        <f t="shared" si="9"/>
        <v>2</v>
      </c>
      <c r="BT15" s="801">
        <f t="shared" si="9"/>
        <v>2</v>
      </c>
      <c r="BU15" s="801">
        <f t="shared" si="9"/>
        <v>2</v>
      </c>
      <c r="BV15" s="801">
        <f t="shared" si="1"/>
        <v>3</v>
      </c>
      <c r="BW15" s="801">
        <f t="shared" si="2"/>
        <v>2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2</v>
      </c>
      <c r="CG15" s="816">
        <f t="shared" si="12"/>
        <v>2</v>
      </c>
      <c r="CH15" s="816">
        <f t="shared" si="13"/>
        <v>2</v>
      </c>
      <c r="CI15" s="816">
        <f t="shared" si="14"/>
        <v>2</v>
      </c>
      <c r="CJ15" s="816">
        <f t="shared" si="4"/>
        <v>3</v>
      </c>
      <c r="CK15" s="816">
        <f t="shared" si="5"/>
        <v>2</v>
      </c>
      <c r="CL15" s="832" t="str">
        <f t="shared" si="15"/>
        <v>-</v>
      </c>
      <c r="CM15" s="833">
        <f t="shared" si="16"/>
        <v>116.666666666667</v>
      </c>
      <c r="CN15" s="833">
        <f t="shared" si="17"/>
        <v>700</v>
      </c>
      <c r="CO15" s="833">
        <f t="shared" si="18"/>
        <v>200</v>
      </c>
      <c r="CP15" s="833">
        <f t="shared" si="19"/>
        <v>700</v>
      </c>
      <c r="CQ15" s="834">
        <f t="shared" si="7"/>
        <v>700</v>
      </c>
      <c r="CR15" s="835">
        <f t="shared" si="20"/>
        <v>700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31</v>
      </c>
      <c r="DB15" t="s">
        <v>31</v>
      </c>
      <c r="DC15" t="s">
        <v>31</v>
      </c>
      <c r="DD15" t="s">
        <v>31</v>
      </c>
      <c r="DE15" t="s">
        <v>31</v>
      </c>
      <c r="DF15" t="s">
        <v>31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1</v>
      </c>
      <c r="BS16" s="801">
        <f t="shared" si="9"/>
        <v>1</v>
      </c>
      <c r="BT16" s="801">
        <f t="shared" si="9"/>
        <v>1</v>
      </c>
      <c r="BU16" s="801">
        <f t="shared" si="9"/>
        <v>0</v>
      </c>
      <c r="BV16" s="801">
        <f t="shared" si="1"/>
        <v>1</v>
      </c>
      <c r="BW16" s="801">
        <f t="shared" si="2"/>
        <v>1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1</v>
      </c>
      <c r="CG16" s="816">
        <f t="shared" si="12"/>
        <v>1</v>
      </c>
      <c r="CH16" s="816">
        <f t="shared" si="13"/>
        <v>1</v>
      </c>
      <c r="CI16" s="816">
        <f t="shared" si="14"/>
        <v>0</v>
      </c>
      <c r="CJ16" s="816">
        <f t="shared" si="4"/>
        <v>1</v>
      </c>
      <c r="CK16" s="816">
        <f t="shared" si="5"/>
        <v>1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31</v>
      </c>
      <c r="DB16" t="s">
        <v>31</v>
      </c>
      <c r="DC16" t="s">
        <v>31</v>
      </c>
      <c r="DD16" t="s">
        <v>31</v>
      </c>
      <c r="DE16" t="s">
        <v>31</v>
      </c>
      <c r="DF16" t="s">
        <v>31</v>
      </c>
    </row>
    <row r="17" ht="99.95" customHeight="1" spans="2:110">
      <c r="B17" s="628"/>
      <c r="C17" s="615"/>
      <c r="D17" s="679" t="s">
        <v>212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2</v>
      </c>
      <c r="AZ17" s="788"/>
      <c r="BA17" s="789"/>
      <c r="BB17" s="790">
        <v>1</v>
      </c>
      <c r="BC17" s="791"/>
      <c r="BD17" s="792">
        <v>2</v>
      </c>
      <c r="BE17" s="792">
        <v>1</v>
      </c>
      <c r="BF17" s="792">
        <v>5</v>
      </c>
      <c r="BG17" s="792">
        <v>3</v>
      </c>
      <c r="BH17" s="797">
        <v>1</v>
      </c>
      <c r="BI17" s="790">
        <v>2</v>
      </c>
      <c r="BJ17" s="791"/>
      <c r="BK17" s="792">
        <v>0.07</v>
      </c>
      <c r="BL17" s="792">
        <v>0.02</v>
      </c>
      <c r="BM17" s="792">
        <v>0.15</v>
      </c>
      <c r="BN17" s="792">
        <v>0.05</v>
      </c>
      <c r="BO17" s="797">
        <v>0.02</v>
      </c>
      <c r="BP17" s="790">
        <v>0.07</v>
      </c>
      <c r="BQ17" s="806">
        <f t="shared" si="9"/>
        <v>0</v>
      </c>
      <c r="BR17" s="807">
        <f t="shared" si="9"/>
        <v>3</v>
      </c>
      <c r="BS17" s="807">
        <f t="shared" si="9"/>
        <v>4</v>
      </c>
      <c r="BT17" s="807">
        <f t="shared" si="9"/>
        <v>2</v>
      </c>
      <c r="BU17" s="807">
        <f t="shared" si="9"/>
        <v>2</v>
      </c>
      <c r="BV17" s="807">
        <f t="shared" si="1"/>
        <v>2</v>
      </c>
      <c r="BW17" s="807">
        <f t="shared" si="2"/>
        <v>3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3</v>
      </c>
      <c r="CG17" s="825">
        <f t="shared" si="12"/>
        <v>4</v>
      </c>
      <c r="CH17" s="825">
        <f t="shared" si="13"/>
        <v>2</v>
      </c>
      <c r="CI17" s="825">
        <f t="shared" si="14"/>
        <v>2</v>
      </c>
      <c r="CJ17" s="825">
        <f t="shared" si="4"/>
        <v>2</v>
      </c>
      <c r="CK17" s="825">
        <f t="shared" si="5"/>
        <v>3</v>
      </c>
      <c r="CL17" s="844" t="str">
        <f t="shared" si="15"/>
        <v>-</v>
      </c>
      <c r="CM17" s="845">
        <f t="shared" si="16"/>
        <v>300</v>
      </c>
      <c r="CN17" s="845">
        <f t="shared" si="17"/>
        <v>1400</v>
      </c>
      <c r="CO17" s="845">
        <f t="shared" si="18"/>
        <v>93.3333333333333</v>
      </c>
      <c r="CP17" s="845">
        <f t="shared" si="19"/>
        <v>280</v>
      </c>
      <c r="CQ17" s="846">
        <f t="shared" si="7"/>
        <v>700</v>
      </c>
      <c r="CR17" s="847">
        <f t="shared" si="20"/>
        <v>300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31</v>
      </c>
      <c r="DB17" t="s">
        <v>31</v>
      </c>
      <c r="DC17" t="s">
        <v>31</v>
      </c>
      <c r="DD17" t="s">
        <v>31</v>
      </c>
      <c r="DE17" t="s">
        <v>31</v>
      </c>
      <c r="DF17" t="s">
        <v>31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/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10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2</v>
      </c>
      <c r="AQ18" s="758">
        <v>1</v>
      </c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6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0.3</v>
      </c>
      <c r="BL18" s="782">
        <v>0.12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2</v>
      </c>
      <c r="BS18" s="803">
        <f t="shared" si="9"/>
        <v>2</v>
      </c>
      <c r="BT18" s="803">
        <f t="shared" si="9"/>
        <v>0</v>
      </c>
      <c r="BU18" s="803">
        <f t="shared" si="9"/>
        <v>2</v>
      </c>
      <c r="BV18" s="803">
        <f t="shared" si="1"/>
        <v>2</v>
      </c>
      <c r="BW18" s="803">
        <f t="shared" si="2"/>
        <v>2</v>
      </c>
      <c r="BX18" s="812"/>
      <c r="BY18" s="813"/>
      <c r="BZ18" s="813"/>
      <c r="CA18" s="813">
        <v>1</v>
      </c>
      <c r="CB18" s="813"/>
      <c r="CC18" s="826"/>
      <c r="CD18" s="827"/>
      <c r="CE18" s="817">
        <f t="shared" si="10"/>
        <v>0</v>
      </c>
      <c r="CF18" s="818">
        <f t="shared" si="11"/>
        <v>2</v>
      </c>
      <c r="CG18" s="818">
        <f t="shared" si="12"/>
        <v>2</v>
      </c>
      <c r="CH18" s="818">
        <f t="shared" si="13"/>
        <v>1</v>
      </c>
      <c r="CI18" s="818">
        <f t="shared" si="14"/>
        <v>2</v>
      </c>
      <c r="CJ18" s="818">
        <f t="shared" si="4"/>
        <v>2</v>
      </c>
      <c r="CK18" s="818">
        <f t="shared" si="5"/>
        <v>2</v>
      </c>
      <c r="CL18" s="836" t="str">
        <f t="shared" si="15"/>
        <v>-</v>
      </c>
      <c r="CM18" s="837">
        <f t="shared" si="16"/>
        <v>46.6666666666667</v>
      </c>
      <c r="CN18" s="837">
        <f t="shared" si="17"/>
        <v>116.666666666667</v>
      </c>
      <c r="CO18" s="837">
        <f t="shared" si="18"/>
        <v>35</v>
      </c>
      <c r="CP18" s="837">
        <f t="shared" si="19"/>
        <v>700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31</v>
      </c>
      <c r="DB18" t="s">
        <v>31</v>
      </c>
      <c r="DC18" t="s">
        <v>31</v>
      </c>
      <c r="DD18" t="s">
        <v>31</v>
      </c>
      <c r="DE18" t="s">
        <v>31</v>
      </c>
      <c r="DF18" t="s">
        <v>31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CA18" sqref="CA18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13</v>
      </c>
      <c r="C3" s="606" t="s">
        <v>14</v>
      </c>
      <c r="D3" s="606" t="s">
        <v>15</v>
      </c>
      <c r="E3" s="607" t="s">
        <v>16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1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48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212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1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48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96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53" activePane="bottomRight" state="frozen"/>
      <selection/>
      <selection pane="topRight"/>
      <selection pane="bottomLeft"/>
      <selection pane="bottomRight" activeCell="R47" sqref="R47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14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10</v>
      </c>
      <c r="S2" s="551" t="s">
        <v>11</v>
      </c>
      <c r="T2" s="583" t="s">
        <v>12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181</v>
      </c>
      <c r="G3" s="507" t="s">
        <v>181</v>
      </c>
      <c r="H3" s="508" t="s">
        <v>363</v>
      </c>
      <c r="I3" s="563">
        <v>2</v>
      </c>
      <c r="J3" s="564">
        <v>7</v>
      </c>
      <c r="K3" s="564"/>
      <c r="L3" s="563">
        <v>3</v>
      </c>
      <c r="M3" s="563">
        <v>7</v>
      </c>
      <c r="N3" s="565">
        <v>8</v>
      </c>
      <c r="O3" s="565">
        <v>9</v>
      </c>
      <c r="P3" s="565">
        <v>1.71</v>
      </c>
      <c r="Q3" s="584">
        <f t="shared" ref="Q3:Q34" si="0">IF($A$1="补货",I3+J3+K3,I3)</f>
        <v>2</v>
      </c>
      <c r="R3" s="564">
        <v>2</v>
      </c>
      <c r="S3" s="584">
        <f>Q3+R3</f>
        <v>4</v>
      </c>
      <c r="T3" s="585">
        <f>IF(P3&lt;&gt;0,S3/P3*7,"-")</f>
        <v>16.374269005848</v>
      </c>
      <c r="U3">
        <v>1980</v>
      </c>
      <c r="V3" t="s">
        <v>31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181</v>
      </c>
      <c r="G4" s="512" t="s">
        <v>181</v>
      </c>
      <c r="H4" s="513" t="s">
        <v>366</v>
      </c>
      <c r="I4" s="566">
        <v>11</v>
      </c>
      <c r="J4" s="567">
        <v>8</v>
      </c>
      <c r="K4" s="567"/>
      <c r="L4" s="566">
        <v>4</v>
      </c>
      <c r="M4" s="566">
        <v>19</v>
      </c>
      <c r="N4" s="568">
        <v>31</v>
      </c>
      <c r="O4" s="568">
        <v>43</v>
      </c>
      <c r="P4" s="568">
        <v>3.68</v>
      </c>
      <c r="Q4" s="586">
        <f t="shared" si="0"/>
        <v>11</v>
      </c>
      <c r="R4" s="567"/>
      <c r="S4" s="587">
        <f>Q4+R4</f>
        <v>11</v>
      </c>
      <c r="T4" s="588">
        <f>IF(P4&lt;&gt;0,S4/P4*7,"-")</f>
        <v>20.9239130434783</v>
      </c>
      <c r="U4">
        <v>1980</v>
      </c>
      <c r="V4" t="s">
        <v>31</v>
      </c>
    </row>
    <row r="5" spans="2:22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2</v>
      </c>
      <c r="R5" s="564"/>
      <c r="S5" s="584">
        <f t="shared" ref="S5:S43" si="1">Q5+R5</f>
        <v>2</v>
      </c>
      <c r="T5" s="585" t="str">
        <f t="shared" ref="T5:T43" si="2">IF(P5&lt;&gt;0,S5/P5*7,"-")</f>
        <v>-</v>
      </c>
      <c r="U5">
        <v>2580</v>
      </c>
      <c r="V5" t="s">
        <v>31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2</v>
      </c>
      <c r="R6" s="567"/>
      <c r="S6" s="587">
        <f t="shared" si="1"/>
        <v>2</v>
      </c>
      <c r="T6" s="588" t="str">
        <f t="shared" si="2"/>
        <v>-</v>
      </c>
      <c r="U6">
        <v>2580</v>
      </c>
      <c r="V6" t="s">
        <v>31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3</v>
      </c>
      <c r="R7" s="567"/>
      <c r="S7" s="587">
        <f t="shared" si="1"/>
        <v>3</v>
      </c>
      <c r="T7" s="588">
        <f t="shared" si="2"/>
        <v>140</v>
      </c>
      <c r="U7">
        <v>2580</v>
      </c>
      <c r="V7" t="s">
        <v>31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/>
      <c r="S8" s="587">
        <f t="shared" si="1"/>
        <v>3</v>
      </c>
      <c r="T8" s="588">
        <f t="shared" si="2"/>
        <v>87.5</v>
      </c>
      <c r="U8">
        <v>2580</v>
      </c>
      <c r="V8" t="s">
        <v>31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2</v>
      </c>
      <c r="N9" s="568">
        <v>4</v>
      </c>
      <c r="O9" s="568">
        <v>5</v>
      </c>
      <c r="P9" s="568">
        <v>0.36</v>
      </c>
      <c r="Q9" s="586">
        <f t="shared" si="0"/>
        <v>5</v>
      </c>
      <c r="R9" s="567"/>
      <c r="S9" s="587">
        <f t="shared" si="1"/>
        <v>5</v>
      </c>
      <c r="T9" s="588">
        <f t="shared" si="2"/>
        <v>97.2222222222222</v>
      </c>
      <c r="U9">
        <v>2580</v>
      </c>
      <c r="V9" t="s">
        <v>31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2</v>
      </c>
      <c r="R10" s="567"/>
      <c r="S10" s="587">
        <f t="shared" si="1"/>
        <v>2</v>
      </c>
      <c r="T10" s="588">
        <f t="shared" si="2"/>
        <v>45.1612903225806</v>
      </c>
      <c r="U10">
        <v>2580</v>
      </c>
      <c r="V10" t="s">
        <v>31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2</v>
      </c>
      <c r="N11" s="571">
        <v>2</v>
      </c>
      <c r="O11" s="571">
        <v>8</v>
      </c>
      <c r="P11" s="571">
        <v>0.33</v>
      </c>
      <c r="Q11" s="589">
        <f t="shared" si="0"/>
        <v>4</v>
      </c>
      <c r="R11" s="570"/>
      <c r="S11" s="590">
        <f t="shared" si="1"/>
        <v>4</v>
      </c>
      <c r="T11" s="591">
        <f t="shared" si="2"/>
        <v>84.8484848484848</v>
      </c>
      <c r="U11">
        <v>2580</v>
      </c>
      <c r="V11" t="s">
        <v>31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6</v>
      </c>
      <c r="P12" s="572">
        <v>0.27</v>
      </c>
      <c r="Q12" s="592">
        <f t="shared" si="0"/>
        <v>5</v>
      </c>
      <c r="R12" s="593"/>
      <c r="S12" s="594">
        <f t="shared" si="1"/>
        <v>5</v>
      </c>
      <c r="T12" s="595">
        <f t="shared" si="2"/>
        <v>129.62962962963</v>
      </c>
      <c r="U12">
        <v>2580</v>
      </c>
      <c r="V12" t="s">
        <v>31</v>
      </c>
    </row>
    <row r="13" spans="2:22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2</v>
      </c>
      <c r="R13" s="581"/>
      <c r="S13" s="596">
        <f t="shared" si="1"/>
        <v>2</v>
      </c>
      <c r="T13" s="597">
        <f t="shared" si="2"/>
        <v>700</v>
      </c>
      <c r="U13">
        <v>2580</v>
      </c>
      <c r="V13" t="s">
        <v>31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3</v>
      </c>
      <c r="R14" s="567"/>
      <c r="S14" s="587">
        <f t="shared" si="1"/>
        <v>3</v>
      </c>
      <c r="T14" s="588" t="str">
        <f t="shared" si="2"/>
        <v>-</v>
      </c>
      <c r="U14">
        <v>2580</v>
      </c>
      <c r="V14" t="s">
        <v>31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3</v>
      </c>
      <c r="J15" s="567">
        <v>26</v>
      </c>
      <c r="K15" s="567"/>
      <c r="L15" s="566"/>
      <c r="M15" s="566"/>
      <c r="N15" s="568"/>
      <c r="O15" s="568">
        <v>1</v>
      </c>
      <c r="P15" s="568">
        <v>0.02</v>
      </c>
      <c r="Q15" s="586">
        <f t="shared" si="0"/>
        <v>3</v>
      </c>
      <c r="R15" s="567"/>
      <c r="S15" s="587">
        <f t="shared" si="1"/>
        <v>3</v>
      </c>
      <c r="T15" s="588">
        <f t="shared" si="2"/>
        <v>1050</v>
      </c>
      <c r="U15">
        <v>2580</v>
      </c>
      <c r="V15" t="s">
        <v>31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3</v>
      </c>
      <c r="R16" s="567"/>
      <c r="S16" s="587">
        <f t="shared" si="1"/>
        <v>3</v>
      </c>
      <c r="T16" s="588">
        <f t="shared" si="2"/>
        <v>140</v>
      </c>
      <c r="U16">
        <v>2580</v>
      </c>
      <c r="V16" t="s">
        <v>31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3</v>
      </c>
      <c r="R17" s="567"/>
      <c r="S17" s="587">
        <f t="shared" si="1"/>
        <v>3</v>
      </c>
      <c r="T17" s="588">
        <f t="shared" si="2"/>
        <v>420</v>
      </c>
      <c r="U17">
        <v>2580</v>
      </c>
      <c r="V17" t="s">
        <v>31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3</v>
      </c>
      <c r="P18" s="568">
        <v>0.19</v>
      </c>
      <c r="Q18" s="586">
        <f t="shared" si="0"/>
        <v>3</v>
      </c>
      <c r="R18" s="567"/>
      <c r="S18" s="587">
        <f t="shared" si="1"/>
        <v>3</v>
      </c>
      <c r="T18" s="588">
        <f t="shared" si="2"/>
        <v>110.526315789474</v>
      </c>
      <c r="U18">
        <v>2580</v>
      </c>
      <c r="V18" t="s">
        <v>31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3</v>
      </c>
      <c r="R19" s="570"/>
      <c r="S19" s="590">
        <f t="shared" si="1"/>
        <v>3</v>
      </c>
      <c r="T19" s="591">
        <f t="shared" si="2"/>
        <v>123.529411764706</v>
      </c>
      <c r="U19">
        <v>2580</v>
      </c>
      <c r="V19" t="s">
        <v>31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>
        <v>1</v>
      </c>
      <c r="M20" s="577">
        <v>1</v>
      </c>
      <c r="N20" s="579">
        <v>5</v>
      </c>
      <c r="O20" s="579">
        <v>5</v>
      </c>
      <c r="P20" s="579">
        <v>0.47</v>
      </c>
      <c r="Q20" s="598">
        <f t="shared" si="0"/>
        <v>3</v>
      </c>
      <c r="R20" s="578"/>
      <c r="S20" s="599">
        <f t="shared" si="1"/>
        <v>3</v>
      </c>
      <c r="T20" s="600">
        <f t="shared" si="2"/>
        <v>44.6808510638298</v>
      </c>
      <c r="U20">
        <v>2580</v>
      </c>
      <c r="V20" t="s">
        <v>31</v>
      </c>
    </row>
    <row r="21" spans="2:22">
      <c r="B21" s="509" t="s">
        <v>394</v>
      </c>
      <c r="C21" s="510"/>
      <c r="D21" s="516" t="s">
        <v>395</v>
      </c>
      <c r="E21" s="516" t="s">
        <v>33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4</v>
      </c>
      <c r="P21" s="576">
        <v>0.24</v>
      </c>
      <c r="Q21" s="596">
        <f t="shared" si="0"/>
        <v>3</v>
      </c>
      <c r="R21" s="581"/>
      <c r="S21" s="596">
        <f t="shared" si="1"/>
        <v>3</v>
      </c>
      <c r="T21" s="597">
        <f t="shared" si="2"/>
        <v>87.5</v>
      </c>
      <c r="U21">
        <v>2780</v>
      </c>
      <c r="V21" t="s">
        <v>31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6</v>
      </c>
      <c r="J22" s="567">
        <v>3</v>
      </c>
      <c r="K22" s="567"/>
      <c r="L22" s="566"/>
      <c r="M22" s="566">
        <v>4</v>
      </c>
      <c r="N22" s="568">
        <v>9</v>
      </c>
      <c r="O22" s="568">
        <v>12</v>
      </c>
      <c r="P22" s="568">
        <v>0.78</v>
      </c>
      <c r="Q22" s="586">
        <f t="shared" si="0"/>
        <v>6</v>
      </c>
      <c r="R22" s="567"/>
      <c r="S22" s="587">
        <f t="shared" si="1"/>
        <v>6</v>
      </c>
      <c r="T22" s="588">
        <f t="shared" si="2"/>
        <v>53.8461538461538</v>
      </c>
      <c r="U22">
        <v>2780</v>
      </c>
      <c r="V22" t="s">
        <v>31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4</v>
      </c>
      <c r="J23" s="567">
        <v>22</v>
      </c>
      <c r="K23" s="567"/>
      <c r="L23" s="566">
        <v>2</v>
      </c>
      <c r="M23" s="566">
        <v>7</v>
      </c>
      <c r="N23" s="568">
        <v>11</v>
      </c>
      <c r="O23" s="568">
        <v>14</v>
      </c>
      <c r="P23" s="568">
        <v>1.39</v>
      </c>
      <c r="Q23" s="586">
        <f t="shared" si="0"/>
        <v>4</v>
      </c>
      <c r="R23" s="567"/>
      <c r="S23" s="587">
        <f t="shared" si="1"/>
        <v>4</v>
      </c>
      <c r="T23" s="588">
        <f t="shared" si="2"/>
        <v>20.1438848920863</v>
      </c>
      <c r="U23">
        <v>2780</v>
      </c>
      <c r="V23" t="s">
        <v>31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>
        <v>1</v>
      </c>
      <c r="M24" s="566">
        <v>7</v>
      </c>
      <c r="N24" s="568">
        <v>9</v>
      </c>
      <c r="O24" s="568">
        <v>14</v>
      </c>
      <c r="P24" s="568">
        <v>1.52</v>
      </c>
      <c r="Q24" s="586">
        <f t="shared" si="0"/>
        <v>6</v>
      </c>
      <c r="R24" s="567"/>
      <c r="S24" s="587">
        <f t="shared" si="1"/>
        <v>6</v>
      </c>
      <c r="T24" s="588">
        <f t="shared" si="2"/>
        <v>27.6315789473684</v>
      </c>
      <c r="U24">
        <v>2780</v>
      </c>
      <c r="V24" t="s">
        <v>31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8</v>
      </c>
      <c r="J25" s="567">
        <v>11</v>
      </c>
      <c r="K25" s="567"/>
      <c r="L25" s="566"/>
      <c r="M25" s="566">
        <v>5</v>
      </c>
      <c r="N25" s="568">
        <v>11</v>
      </c>
      <c r="O25" s="568">
        <v>17</v>
      </c>
      <c r="P25" s="568">
        <v>1</v>
      </c>
      <c r="Q25" s="586">
        <f t="shared" si="0"/>
        <v>8</v>
      </c>
      <c r="R25" s="567"/>
      <c r="S25" s="587">
        <f t="shared" si="1"/>
        <v>8</v>
      </c>
      <c r="T25" s="588">
        <f t="shared" si="2"/>
        <v>56</v>
      </c>
      <c r="U25">
        <v>2780</v>
      </c>
      <c r="V25" t="s">
        <v>31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4</v>
      </c>
      <c r="J26" s="567">
        <v>20</v>
      </c>
      <c r="K26" s="567"/>
      <c r="L26" s="566">
        <v>1</v>
      </c>
      <c r="M26" s="566">
        <v>3</v>
      </c>
      <c r="N26" s="568">
        <v>7</v>
      </c>
      <c r="O26" s="568">
        <v>10</v>
      </c>
      <c r="P26" s="568">
        <v>1.11</v>
      </c>
      <c r="Q26" s="586">
        <f t="shared" si="0"/>
        <v>4</v>
      </c>
      <c r="R26" s="567"/>
      <c r="S26" s="587">
        <f t="shared" si="1"/>
        <v>4</v>
      </c>
      <c r="T26" s="588">
        <f t="shared" si="2"/>
        <v>25.2252252252252</v>
      </c>
      <c r="U26">
        <v>2780</v>
      </c>
      <c r="V26" t="s">
        <v>31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>
        <v>1</v>
      </c>
      <c r="M27" s="569">
        <v>2</v>
      </c>
      <c r="N27" s="571">
        <v>8</v>
      </c>
      <c r="O27" s="571">
        <v>15</v>
      </c>
      <c r="P27" s="571">
        <v>0.8</v>
      </c>
      <c r="Q27" s="589">
        <f t="shared" si="0"/>
        <v>4</v>
      </c>
      <c r="R27" s="570"/>
      <c r="S27" s="590">
        <f t="shared" si="1"/>
        <v>4</v>
      </c>
      <c r="T27" s="591">
        <f t="shared" si="2"/>
        <v>35</v>
      </c>
      <c r="U27">
        <v>2780</v>
      </c>
      <c r="V27" t="s">
        <v>31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3</v>
      </c>
      <c r="R28" s="574"/>
      <c r="S28" s="602">
        <f t="shared" si="1"/>
        <v>3</v>
      </c>
      <c r="T28" s="603" t="str">
        <f t="shared" si="2"/>
        <v>-</v>
      </c>
      <c r="U28">
        <v>2780</v>
      </c>
      <c r="V28" t="s">
        <v>31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2</v>
      </c>
      <c r="R29" s="567"/>
      <c r="S29" s="587">
        <f t="shared" si="1"/>
        <v>2</v>
      </c>
      <c r="T29" s="588" t="str">
        <f t="shared" si="2"/>
        <v>-</v>
      </c>
      <c r="U29">
        <v>2780</v>
      </c>
      <c r="V29" t="s">
        <v>31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2</v>
      </c>
      <c r="R30" s="567"/>
      <c r="S30" s="587">
        <f t="shared" si="1"/>
        <v>2</v>
      </c>
      <c r="T30" s="588" t="str">
        <f t="shared" si="2"/>
        <v>-</v>
      </c>
      <c r="U30">
        <v>2780</v>
      </c>
      <c r="V30" t="s">
        <v>31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31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31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31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2</v>
      </c>
      <c r="R34" s="593"/>
      <c r="S34" s="594">
        <f t="shared" si="1"/>
        <v>2</v>
      </c>
      <c r="T34" s="595">
        <f t="shared" si="2"/>
        <v>116.666666666667</v>
      </c>
      <c r="U34">
        <v>2780</v>
      </c>
      <c r="V34" t="s">
        <v>31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31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31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31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31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31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2</v>
      </c>
      <c r="N40" s="568">
        <v>4</v>
      </c>
      <c r="O40" s="568">
        <v>6</v>
      </c>
      <c r="P40" s="568">
        <v>0.37</v>
      </c>
      <c r="Q40" s="586">
        <f t="shared" si="3"/>
        <v>2</v>
      </c>
      <c r="R40" s="567"/>
      <c r="S40" s="587">
        <f t="shared" si="1"/>
        <v>2</v>
      </c>
      <c r="T40" s="588">
        <f t="shared" si="2"/>
        <v>37.8378378378378</v>
      </c>
      <c r="U40">
        <v>2780</v>
      </c>
      <c r="V40" t="s">
        <v>31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31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2</v>
      </c>
      <c r="R42" s="564"/>
      <c r="S42" s="584">
        <f t="shared" si="1"/>
        <v>2</v>
      </c>
      <c r="T42" s="585" t="str">
        <f t="shared" si="2"/>
        <v>-</v>
      </c>
      <c r="U42">
        <v>2580</v>
      </c>
      <c r="V42" t="s">
        <v>31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2</v>
      </c>
      <c r="R43" s="567"/>
      <c r="S43" s="587">
        <f t="shared" si="1"/>
        <v>2</v>
      </c>
      <c r="T43" s="588">
        <f t="shared" si="2"/>
        <v>700</v>
      </c>
      <c r="U43">
        <v>2580</v>
      </c>
      <c r="V43" t="s">
        <v>31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>
        <v>1</v>
      </c>
      <c r="N44" s="568">
        <v>2</v>
      </c>
      <c r="O44" s="568">
        <v>2</v>
      </c>
      <c r="P44" s="568">
        <v>0.17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41.1764705882353</v>
      </c>
      <c r="U44">
        <v>2580</v>
      </c>
      <c r="V44" t="s">
        <v>31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2</v>
      </c>
      <c r="R45" s="567"/>
      <c r="S45" s="587">
        <f t="shared" si="4"/>
        <v>2</v>
      </c>
      <c r="T45" s="588">
        <f t="shared" si="5"/>
        <v>700</v>
      </c>
      <c r="U45">
        <v>2580</v>
      </c>
      <c r="V45" t="s">
        <v>31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/>
      <c r="J46" s="567">
        <v>17</v>
      </c>
      <c r="K46" s="567"/>
      <c r="L46" s="566">
        <v>1</v>
      </c>
      <c r="M46" s="566">
        <v>1</v>
      </c>
      <c r="N46" s="568">
        <v>3</v>
      </c>
      <c r="O46" s="568">
        <v>4</v>
      </c>
      <c r="P46" s="568">
        <v>0.39</v>
      </c>
      <c r="Q46" s="586">
        <f t="shared" si="3"/>
        <v>0</v>
      </c>
      <c r="R46" s="567">
        <v>2</v>
      </c>
      <c r="S46" s="587">
        <f t="shared" si="4"/>
        <v>2</v>
      </c>
      <c r="T46" s="588">
        <f t="shared" si="5"/>
        <v>35.8974358974359</v>
      </c>
      <c r="U46">
        <v>2580</v>
      </c>
      <c r="V46" t="s">
        <v>31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2</v>
      </c>
      <c r="O47" s="568">
        <v>4</v>
      </c>
      <c r="P47" s="568">
        <v>0.2</v>
      </c>
      <c r="Q47" s="586">
        <f t="shared" si="3"/>
        <v>3</v>
      </c>
      <c r="R47" s="567"/>
      <c r="S47" s="587">
        <f t="shared" si="4"/>
        <v>3</v>
      </c>
      <c r="T47" s="588">
        <f t="shared" si="5"/>
        <v>105</v>
      </c>
      <c r="U47">
        <v>2580</v>
      </c>
      <c r="V47" t="s">
        <v>31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>
        <v>1</v>
      </c>
      <c r="M48" s="569">
        <v>1</v>
      </c>
      <c r="N48" s="571">
        <v>3</v>
      </c>
      <c r="O48" s="571">
        <v>7</v>
      </c>
      <c r="P48" s="571">
        <v>0.43</v>
      </c>
      <c r="Q48" s="589">
        <f t="shared" si="3"/>
        <v>2</v>
      </c>
      <c r="R48" s="570"/>
      <c r="S48" s="590">
        <f t="shared" si="4"/>
        <v>2</v>
      </c>
      <c r="T48" s="591">
        <f t="shared" si="5"/>
        <v>32.5581395348837</v>
      </c>
      <c r="U48">
        <v>2580</v>
      </c>
      <c r="V48" t="s">
        <v>31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4</v>
      </c>
      <c r="N49" s="571">
        <v>4</v>
      </c>
      <c r="O49" s="571">
        <v>7</v>
      </c>
      <c r="P49" s="571">
        <v>0.53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31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>
        <v>1</v>
      </c>
      <c r="O50" s="575">
        <v>4</v>
      </c>
      <c r="P50" s="575">
        <v>0.1</v>
      </c>
      <c r="Q50" s="601">
        <f t="shared" si="3"/>
        <v>2</v>
      </c>
      <c r="R50" s="574"/>
      <c r="S50" s="602">
        <f t="shared" si="4"/>
        <v>2</v>
      </c>
      <c r="T50" s="603">
        <f t="shared" si="5"/>
        <v>140</v>
      </c>
      <c r="U50">
        <v>2580</v>
      </c>
      <c r="V50" t="s">
        <v>31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2</v>
      </c>
      <c r="R51" s="567"/>
      <c r="S51" s="587">
        <f t="shared" si="4"/>
        <v>2</v>
      </c>
      <c r="T51" s="588">
        <f t="shared" si="5"/>
        <v>700</v>
      </c>
      <c r="U51">
        <v>2580</v>
      </c>
      <c r="V51" t="s">
        <v>31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3</v>
      </c>
      <c r="N52" s="568">
        <v>4</v>
      </c>
      <c r="O52" s="568">
        <v>5</v>
      </c>
      <c r="P52" s="568">
        <v>0.43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16.2790697674419</v>
      </c>
      <c r="U52">
        <v>2580</v>
      </c>
      <c r="V52" t="s">
        <v>31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2</v>
      </c>
      <c r="J53" s="567">
        <v>6</v>
      </c>
      <c r="K53" s="567"/>
      <c r="L53" s="566"/>
      <c r="M53" s="566">
        <v>2</v>
      </c>
      <c r="N53" s="568">
        <v>3</v>
      </c>
      <c r="O53" s="568">
        <v>6</v>
      </c>
      <c r="P53" s="568">
        <v>0.34</v>
      </c>
      <c r="Q53" s="586">
        <f t="shared" si="3"/>
        <v>2</v>
      </c>
      <c r="R53" s="567"/>
      <c r="S53" s="587">
        <f t="shared" si="6"/>
        <v>2</v>
      </c>
      <c r="T53" s="588">
        <f t="shared" si="7"/>
        <v>41.1764705882353</v>
      </c>
      <c r="U53">
        <v>2580</v>
      </c>
      <c r="V53" t="s">
        <v>31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4</v>
      </c>
      <c r="O54" s="568">
        <v>6</v>
      </c>
      <c r="P54" s="568">
        <v>0.37</v>
      </c>
      <c r="Q54" s="586">
        <f t="shared" si="3"/>
        <v>2</v>
      </c>
      <c r="R54" s="567"/>
      <c r="S54" s="587">
        <f t="shared" si="6"/>
        <v>2</v>
      </c>
      <c r="T54" s="588">
        <f t="shared" si="7"/>
        <v>37.8378378378378</v>
      </c>
      <c r="U54">
        <v>2580</v>
      </c>
      <c r="V54" t="s">
        <v>31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2</v>
      </c>
      <c r="N55" s="568">
        <v>4</v>
      </c>
      <c r="O55" s="568">
        <v>6</v>
      </c>
      <c r="P55" s="568">
        <v>0.37</v>
      </c>
      <c r="Q55" s="586">
        <f t="shared" si="3"/>
        <v>3</v>
      </c>
      <c r="R55" s="567"/>
      <c r="S55" s="587">
        <f t="shared" si="6"/>
        <v>3</v>
      </c>
      <c r="T55" s="588">
        <f t="shared" si="7"/>
        <v>56.7567567567568</v>
      </c>
      <c r="U55">
        <v>2580</v>
      </c>
      <c r="V55" t="s">
        <v>31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1</v>
      </c>
      <c r="J56" s="570">
        <v>15</v>
      </c>
      <c r="K56" s="570"/>
      <c r="L56" s="569">
        <v>2</v>
      </c>
      <c r="M56" s="569">
        <v>3</v>
      </c>
      <c r="N56" s="571">
        <v>4</v>
      </c>
      <c r="O56" s="571">
        <v>5</v>
      </c>
      <c r="P56" s="571">
        <v>0.73</v>
      </c>
      <c r="Q56" s="589">
        <f t="shared" si="3"/>
        <v>1</v>
      </c>
      <c r="R56" s="570"/>
      <c r="S56" s="590">
        <f t="shared" si="6"/>
        <v>1</v>
      </c>
      <c r="T56" s="591">
        <f t="shared" si="7"/>
        <v>9.58904109589041</v>
      </c>
      <c r="U56">
        <v>2580</v>
      </c>
      <c r="V56" t="s">
        <v>31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>
        <v>1</v>
      </c>
      <c r="M57" s="569">
        <v>2</v>
      </c>
      <c r="N57" s="571">
        <v>2</v>
      </c>
      <c r="O57" s="571">
        <v>2</v>
      </c>
      <c r="P57" s="571">
        <v>0.39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71.7948717948718</v>
      </c>
      <c r="U57">
        <v>2580</v>
      </c>
      <c r="V57" t="s">
        <v>31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2</v>
      </c>
      <c r="R58" s="574"/>
      <c r="S58" s="602">
        <f t="shared" ref="S58:S67" si="8">Q58+R58</f>
        <v>2</v>
      </c>
      <c r="T58" s="603" t="str">
        <f t="shared" ref="T58:T67" si="9">IF(P58&lt;&gt;0,S58/P58*7,"-")</f>
        <v>-</v>
      </c>
      <c r="U58">
        <v>2580</v>
      </c>
      <c r="V58" t="s">
        <v>31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</v>
      </c>
      <c r="R59" s="567"/>
      <c r="S59" s="587">
        <f t="shared" si="8"/>
        <v>2</v>
      </c>
      <c r="T59" s="588" t="str">
        <f t="shared" si="9"/>
        <v>-</v>
      </c>
      <c r="U59">
        <v>2580</v>
      </c>
      <c r="V59" t="s">
        <v>31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2</v>
      </c>
      <c r="J60" s="567">
        <v>5</v>
      </c>
      <c r="K60" s="567"/>
      <c r="L60" s="566"/>
      <c r="M60" s="566"/>
      <c r="N60" s="568"/>
      <c r="O60" s="568"/>
      <c r="P60" s="568"/>
      <c r="Q60" s="586">
        <f t="shared" si="3"/>
        <v>2</v>
      </c>
      <c r="R60" s="567"/>
      <c r="S60" s="587">
        <f t="shared" si="8"/>
        <v>2</v>
      </c>
      <c r="T60" s="588" t="str">
        <f t="shared" si="9"/>
        <v>-</v>
      </c>
      <c r="U60">
        <v>2580</v>
      </c>
      <c r="V60" t="s">
        <v>31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>
        <v>1</v>
      </c>
      <c r="N61" s="568">
        <v>1</v>
      </c>
      <c r="O61" s="568">
        <v>1</v>
      </c>
      <c r="P61" s="568">
        <v>0.12</v>
      </c>
      <c r="Q61" s="586">
        <f t="shared" si="3"/>
        <v>1</v>
      </c>
      <c r="R61" s="567"/>
      <c r="S61" s="587">
        <f t="shared" si="8"/>
        <v>1</v>
      </c>
      <c r="T61" s="588">
        <f t="shared" si="9"/>
        <v>58.3333333333333</v>
      </c>
      <c r="U61">
        <v>2580</v>
      </c>
      <c r="V61" t="s">
        <v>31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4</v>
      </c>
      <c r="R62" s="567"/>
      <c r="S62" s="587">
        <f t="shared" si="8"/>
        <v>4</v>
      </c>
      <c r="T62" s="588">
        <f t="shared" si="9"/>
        <v>560</v>
      </c>
      <c r="U62">
        <v>2580</v>
      </c>
      <c r="V62" t="s">
        <v>31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2</v>
      </c>
      <c r="R63" s="567"/>
      <c r="S63" s="587">
        <f t="shared" si="8"/>
        <v>2</v>
      </c>
      <c r="T63" s="588">
        <f t="shared" si="9"/>
        <v>48.2758620689655</v>
      </c>
      <c r="U63">
        <v>2580</v>
      </c>
      <c r="V63" t="s">
        <v>31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4</v>
      </c>
      <c r="J64" s="570">
        <v>4</v>
      </c>
      <c r="K64" s="570"/>
      <c r="L64" s="569"/>
      <c r="M64" s="569">
        <v>4</v>
      </c>
      <c r="N64" s="571">
        <v>5</v>
      </c>
      <c r="O64" s="571">
        <v>6</v>
      </c>
      <c r="P64" s="571">
        <v>0.55</v>
      </c>
      <c r="Q64" s="589">
        <f t="shared" si="3"/>
        <v>4</v>
      </c>
      <c r="R64" s="570"/>
      <c r="S64" s="590">
        <f t="shared" si="8"/>
        <v>4</v>
      </c>
      <c r="T64" s="591">
        <f t="shared" si="9"/>
        <v>50.9090909090909</v>
      </c>
      <c r="U64">
        <v>2580</v>
      </c>
      <c r="V64" t="s">
        <v>31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31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>
        <v>1</v>
      </c>
      <c r="O66" s="575">
        <v>2</v>
      </c>
      <c r="P66" s="575">
        <v>0.07</v>
      </c>
      <c r="Q66" s="601">
        <f t="shared" si="3"/>
        <v>2</v>
      </c>
      <c r="R66" s="574"/>
      <c r="S66" s="602">
        <f t="shared" si="8"/>
        <v>2</v>
      </c>
      <c r="T66" s="603">
        <f t="shared" si="9"/>
        <v>200</v>
      </c>
      <c r="U66">
        <v>2580</v>
      </c>
      <c r="V66" t="s">
        <v>31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2</v>
      </c>
      <c r="R67" s="567"/>
      <c r="S67" s="587">
        <f t="shared" si="8"/>
        <v>2</v>
      </c>
      <c r="T67" s="588" t="str">
        <f t="shared" si="9"/>
        <v>-</v>
      </c>
      <c r="U67">
        <v>2580</v>
      </c>
      <c r="V67" t="s">
        <v>31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>
        <v>1</v>
      </c>
      <c r="O68" s="568">
        <v>1</v>
      </c>
      <c r="P68" s="568">
        <v>0.05</v>
      </c>
      <c r="Q68" s="586">
        <f t="shared" si="10"/>
        <v>3</v>
      </c>
      <c r="R68" s="567"/>
      <c r="S68" s="587">
        <f t="shared" ref="S68:S80" si="11">Q68+R68</f>
        <v>3</v>
      </c>
      <c r="T68" s="588">
        <f t="shared" ref="T68:T80" si="12">IF(P68&lt;&gt;0,S68/P68*7,"-")</f>
        <v>420</v>
      </c>
      <c r="U68">
        <v>2580</v>
      </c>
      <c r="V68" t="s">
        <v>31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>
        <v>2</v>
      </c>
      <c r="P69" s="568">
        <v>0.03</v>
      </c>
      <c r="Q69" s="586">
        <f t="shared" si="10"/>
        <v>3</v>
      </c>
      <c r="R69" s="567"/>
      <c r="S69" s="587">
        <f t="shared" si="11"/>
        <v>3</v>
      </c>
      <c r="T69" s="588">
        <f t="shared" si="12"/>
        <v>700</v>
      </c>
      <c r="U69">
        <v>2580</v>
      </c>
      <c r="V69" t="s">
        <v>31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4</v>
      </c>
      <c r="R70" s="567"/>
      <c r="S70" s="587">
        <f t="shared" si="11"/>
        <v>4</v>
      </c>
      <c r="T70" s="588" t="str">
        <f t="shared" si="12"/>
        <v>-</v>
      </c>
      <c r="U70">
        <v>2580</v>
      </c>
      <c r="V70" t="s">
        <v>31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2</v>
      </c>
      <c r="R71" s="567"/>
      <c r="S71" s="587">
        <f t="shared" si="11"/>
        <v>2</v>
      </c>
      <c r="T71" s="588" t="str">
        <f t="shared" si="12"/>
        <v>-</v>
      </c>
      <c r="U71">
        <v>2580</v>
      </c>
      <c r="V71" t="s">
        <v>31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>
        <v>2</v>
      </c>
      <c r="N72" s="568">
        <v>2</v>
      </c>
      <c r="O72" s="568">
        <v>5</v>
      </c>
      <c r="P72" s="568">
        <v>0.29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72.4137931034483</v>
      </c>
      <c r="U72">
        <v>2580</v>
      </c>
      <c r="V72" t="s">
        <v>31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>
        <v>1</v>
      </c>
      <c r="P73" s="579">
        <v>0.02</v>
      </c>
      <c r="Q73" s="598">
        <f t="shared" si="10"/>
        <v>0</v>
      </c>
      <c r="R73" s="578"/>
      <c r="S73" s="599">
        <f t="shared" si="11"/>
        <v>0</v>
      </c>
      <c r="T73" s="600">
        <f t="shared" si="12"/>
        <v>0</v>
      </c>
      <c r="U73">
        <v>2580</v>
      </c>
      <c r="V73" t="s">
        <v>31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>
        <v>1</v>
      </c>
      <c r="O74" s="565">
        <v>1</v>
      </c>
      <c r="P74" s="565">
        <v>0.05</v>
      </c>
      <c r="Q74" s="584">
        <f t="shared" si="10"/>
        <v>1</v>
      </c>
      <c r="R74" s="564"/>
      <c r="S74" s="584">
        <f t="shared" si="11"/>
        <v>1</v>
      </c>
      <c r="T74" s="585">
        <f t="shared" si="12"/>
        <v>140</v>
      </c>
      <c r="U74">
        <v>2580</v>
      </c>
      <c r="V74" t="s">
        <v>31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2</v>
      </c>
      <c r="R75" s="567"/>
      <c r="S75" s="587">
        <f t="shared" si="11"/>
        <v>2</v>
      </c>
      <c r="T75" s="588" t="str">
        <f t="shared" si="12"/>
        <v>-</v>
      </c>
      <c r="U75">
        <v>2580</v>
      </c>
      <c r="V75" t="s">
        <v>31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2</v>
      </c>
      <c r="R76" s="567"/>
      <c r="S76" s="587">
        <f t="shared" si="11"/>
        <v>2</v>
      </c>
      <c r="T76" s="588" t="str">
        <f t="shared" si="12"/>
        <v>-</v>
      </c>
      <c r="U76">
        <v>2580</v>
      </c>
      <c r="V76" t="s">
        <v>31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4</v>
      </c>
      <c r="R77" s="567"/>
      <c r="S77" s="587">
        <f t="shared" si="11"/>
        <v>4</v>
      </c>
      <c r="T77" s="588" t="str">
        <f t="shared" si="12"/>
        <v>-</v>
      </c>
      <c r="U77">
        <v>2580</v>
      </c>
      <c r="V77" t="s">
        <v>31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2</v>
      </c>
      <c r="R78" s="567"/>
      <c r="S78" s="587">
        <f t="shared" si="11"/>
        <v>2</v>
      </c>
      <c r="T78" s="588" t="str">
        <f t="shared" si="12"/>
        <v>-</v>
      </c>
      <c r="U78">
        <v>2580</v>
      </c>
      <c r="V78" t="s">
        <v>31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3</v>
      </c>
      <c r="O79" s="568">
        <v>5</v>
      </c>
      <c r="P79" s="568">
        <v>0.25</v>
      </c>
      <c r="Q79" s="586">
        <f t="shared" si="10"/>
        <v>3</v>
      </c>
      <c r="R79" s="567"/>
      <c r="S79" s="587">
        <f t="shared" si="11"/>
        <v>3</v>
      </c>
      <c r="T79" s="588">
        <f t="shared" si="12"/>
        <v>84</v>
      </c>
      <c r="U79">
        <v>2580</v>
      </c>
      <c r="V79" t="s">
        <v>31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4</v>
      </c>
      <c r="J80" s="578"/>
      <c r="K80" s="578"/>
      <c r="L80" s="577">
        <v>1</v>
      </c>
      <c r="M80" s="577">
        <v>4</v>
      </c>
      <c r="N80" s="579">
        <v>6</v>
      </c>
      <c r="O80" s="579">
        <v>8</v>
      </c>
      <c r="P80" s="579">
        <v>0.76</v>
      </c>
      <c r="Q80" s="598">
        <f t="shared" si="10"/>
        <v>4</v>
      </c>
      <c r="R80" s="578"/>
      <c r="S80" s="599">
        <f t="shared" si="11"/>
        <v>4</v>
      </c>
      <c r="T80" s="600">
        <f t="shared" si="12"/>
        <v>36.8421052631579</v>
      </c>
      <c r="U80">
        <v>2580</v>
      </c>
      <c r="V80" t="s">
        <v>31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CA18" sqref="CA18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14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10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181</v>
      </c>
      <c r="G3" s="507" t="s">
        <v>181</v>
      </c>
      <c r="H3" s="508" t="s">
        <v>363</v>
      </c>
      <c r="I3" s="533">
        <f>'在庫（雨靴等）'!R3</f>
        <v>2</v>
      </c>
      <c r="J3" s="534">
        <v>29.5</v>
      </c>
      <c r="K3" s="535">
        <f>I3*J3</f>
        <v>59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181</v>
      </c>
      <c r="G4" s="512" t="s">
        <v>181</v>
      </c>
      <c r="H4" s="513" t="s">
        <v>366</v>
      </c>
      <c r="I4" s="536">
        <f>'在庫（雨靴等）'!R4</f>
        <v>0</v>
      </c>
      <c r="J4" s="537">
        <v>29.5</v>
      </c>
      <c r="K4" s="538">
        <f>I4*J4</f>
        <v>0</v>
      </c>
    </row>
    <row r="5" ht="35.25" spans="2:11">
      <c r="B5" s="504" t="s">
        <v>367</v>
      </c>
      <c r="C5" s="505"/>
      <c r="D5" s="514" t="s">
        <v>368</v>
      </c>
      <c r="E5" s="514" t="s">
        <v>25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33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33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2</v>
      </c>
      <c r="J46" s="537">
        <v>36</v>
      </c>
      <c r="K46" s="538">
        <f t="shared" si="2"/>
        <v>72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4</v>
      </c>
      <c r="J81" s="550"/>
      <c r="K81" s="550">
        <f>SUM(K3:K80)</f>
        <v>131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tabSelected="1" zoomScale="60" zoomScaleNormal="60" workbookViewId="0">
      <pane xSplit="10" ySplit="3" topLeftCell="M20" activePane="bottomRight" state="frozen"/>
      <selection/>
      <selection pane="topRight"/>
      <selection pane="bottomLeft"/>
      <selection pane="bottomRight" activeCell="V7" sqref="V7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14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11</v>
      </c>
      <c r="X3" s="436" t="s">
        <v>12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8</v>
      </c>
      <c r="V4" s="82"/>
      <c r="W4" s="452">
        <f t="shared" ref="W4:W21" si="1">U4+V4</f>
        <v>8</v>
      </c>
      <c r="X4" s="453">
        <f t="shared" ref="X4:X21" si="2">IF(T4&gt;0,W4/T4*7,"-")</f>
        <v>1120</v>
      </c>
      <c r="Y4" t="s">
        <v>31</v>
      </c>
    </row>
    <row r="5" s="425" customFormat="1" ht="50.1" customHeight="1" spans="2:25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4</v>
      </c>
      <c r="M5" s="437"/>
      <c r="N5" s="62">
        <v>23</v>
      </c>
      <c r="O5" s="62"/>
      <c r="P5" s="438">
        <v>1</v>
      </c>
      <c r="Q5" s="438">
        <v>4</v>
      </c>
      <c r="R5" s="438">
        <v>5</v>
      </c>
      <c r="S5" s="438">
        <v>6</v>
      </c>
      <c r="T5" s="438">
        <v>0.7</v>
      </c>
      <c r="U5" s="452">
        <f t="shared" si="0"/>
        <v>4</v>
      </c>
      <c r="V5" s="82"/>
      <c r="W5" s="452">
        <f t="shared" si="1"/>
        <v>4</v>
      </c>
      <c r="X5" s="453">
        <f t="shared" si="2"/>
        <v>40</v>
      </c>
      <c r="Y5" t="s">
        <v>31</v>
      </c>
    </row>
    <row r="6" s="425" customFormat="1" ht="50.1" customHeight="1" spans="2:25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/>
      <c r="M6" s="437"/>
      <c r="N6" s="62">
        <v>9</v>
      </c>
      <c r="O6" s="62"/>
      <c r="P6" s="438">
        <v>2</v>
      </c>
      <c r="Q6" s="438">
        <v>5</v>
      </c>
      <c r="R6" s="438">
        <v>10</v>
      </c>
      <c r="S6" s="438">
        <v>13</v>
      </c>
      <c r="T6" s="438">
        <v>1.2</v>
      </c>
      <c r="U6" s="452">
        <f t="shared" si="0"/>
        <v>0</v>
      </c>
      <c r="V6" s="82">
        <v>3</v>
      </c>
      <c r="W6" s="452">
        <f t="shared" si="1"/>
        <v>3</v>
      </c>
      <c r="X6" s="453">
        <f t="shared" si="2"/>
        <v>17.5</v>
      </c>
      <c r="Y6" t="s">
        <v>31</v>
      </c>
    </row>
    <row r="7" s="425" customFormat="1" ht="50.1" customHeight="1" spans="2:25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4</v>
      </c>
      <c r="M7" s="439"/>
      <c r="N7" s="65">
        <v>11</v>
      </c>
      <c r="O7" s="65"/>
      <c r="P7" s="440">
        <v>1</v>
      </c>
      <c r="Q7" s="440">
        <v>4</v>
      </c>
      <c r="R7" s="440">
        <v>7</v>
      </c>
      <c r="S7" s="440">
        <v>11</v>
      </c>
      <c r="T7" s="440">
        <v>0.85</v>
      </c>
      <c r="U7" s="454">
        <f t="shared" si="0"/>
        <v>4</v>
      </c>
      <c r="V7" s="84"/>
      <c r="W7" s="455">
        <f t="shared" si="1"/>
        <v>4</v>
      </c>
      <c r="X7" s="456">
        <f t="shared" si="2"/>
        <v>32.9411764705882</v>
      </c>
      <c r="Y7" t="s">
        <v>31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3</v>
      </c>
      <c r="V8" s="68"/>
      <c r="W8" s="458">
        <f t="shared" si="1"/>
        <v>3</v>
      </c>
      <c r="X8" s="459" t="str">
        <f t="shared" si="2"/>
        <v>-</v>
      </c>
      <c r="Y8" t="s">
        <v>31</v>
      </c>
    </row>
    <row r="9" s="425" customFormat="1" ht="50.1" customHeight="1" spans="2:25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4</v>
      </c>
      <c r="V9" s="82"/>
      <c r="W9" s="452">
        <f t="shared" si="1"/>
        <v>4</v>
      </c>
      <c r="X9" s="453" t="str">
        <f t="shared" si="2"/>
        <v>-</v>
      </c>
      <c r="Y9" t="s">
        <v>31</v>
      </c>
    </row>
    <row r="10" s="425" customFormat="1" ht="50.1" customHeight="1" spans="2:25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5</v>
      </c>
      <c r="M10" s="437"/>
      <c r="N10" s="62">
        <v>10</v>
      </c>
      <c r="O10" s="62"/>
      <c r="P10" s="438"/>
      <c r="Q10" s="438"/>
      <c r="R10" s="438">
        <v>1</v>
      </c>
      <c r="S10" s="438">
        <v>1</v>
      </c>
      <c r="T10" s="438">
        <v>0.05</v>
      </c>
      <c r="U10" s="452">
        <f t="shared" si="0"/>
        <v>5</v>
      </c>
      <c r="V10" s="82"/>
      <c r="W10" s="452">
        <f t="shared" si="1"/>
        <v>5</v>
      </c>
      <c r="X10" s="453">
        <f t="shared" si="2"/>
        <v>700</v>
      </c>
      <c r="Y10" t="s">
        <v>31</v>
      </c>
    </row>
    <row r="11" s="425" customFormat="1" ht="50.1" customHeight="1" spans="2:25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2</v>
      </c>
      <c r="M11" s="439"/>
      <c r="N11" s="65">
        <v>2</v>
      </c>
      <c r="O11" s="65">
        <v>12</v>
      </c>
      <c r="P11" s="440"/>
      <c r="Q11" s="440">
        <v>1</v>
      </c>
      <c r="R11" s="440">
        <v>3</v>
      </c>
      <c r="S11" s="440">
        <v>8</v>
      </c>
      <c r="T11" s="440">
        <v>0.3</v>
      </c>
      <c r="U11" s="454">
        <f t="shared" si="0"/>
        <v>2</v>
      </c>
      <c r="V11" s="84"/>
      <c r="W11" s="455">
        <f t="shared" si="1"/>
        <v>2</v>
      </c>
      <c r="X11" s="456">
        <f t="shared" si="2"/>
        <v>46.6666666666667</v>
      </c>
      <c r="Y11" t="s">
        <v>31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6</v>
      </c>
      <c r="V12" s="68"/>
      <c r="W12" s="458">
        <f t="shared" si="1"/>
        <v>6</v>
      </c>
      <c r="X12" s="459" t="str">
        <f t="shared" si="2"/>
        <v>-</v>
      </c>
      <c r="Y12" t="s">
        <v>31</v>
      </c>
    </row>
    <row r="13" s="425" customFormat="1" ht="50.1" customHeight="1" spans="2:25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5</v>
      </c>
      <c r="V13" s="82"/>
      <c r="W13" s="452">
        <f t="shared" si="1"/>
        <v>5</v>
      </c>
      <c r="X13" s="453" t="str">
        <f t="shared" si="2"/>
        <v>-</v>
      </c>
      <c r="Y13" t="s">
        <v>31</v>
      </c>
    </row>
    <row r="14" s="425" customFormat="1" ht="50.1" customHeight="1" spans="2:25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4</v>
      </c>
      <c r="M14" s="437"/>
      <c r="N14" s="62">
        <v>16</v>
      </c>
      <c r="O14" s="62"/>
      <c r="P14" s="438">
        <v>1</v>
      </c>
      <c r="Q14" s="438">
        <v>2</v>
      </c>
      <c r="R14" s="438">
        <v>4</v>
      </c>
      <c r="S14" s="438">
        <v>6</v>
      </c>
      <c r="T14" s="438">
        <v>0.52</v>
      </c>
      <c r="U14" s="452">
        <f t="shared" si="0"/>
        <v>4</v>
      </c>
      <c r="V14" s="82"/>
      <c r="W14" s="452">
        <f t="shared" si="1"/>
        <v>4</v>
      </c>
      <c r="X14" s="453">
        <f t="shared" si="2"/>
        <v>53.8461538461538</v>
      </c>
      <c r="Y14" t="s">
        <v>31</v>
      </c>
    </row>
    <row r="15" s="425" customFormat="1" ht="50.1" customHeight="1" spans="2:25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2</v>
      </c>
      <c r="M15" s="439"/>
      <c r="N15" s="65">
        <v>26</v>
      </c>
      <c r="O15" s="65"/>
      <c r="P15" s="440">
        <v>2</v>
      </c>
      <c r="Q15" s="440">
        <v>4</v>
      </c>
      <c r="R15" s="440">
        <v>6</v>
      </c>
      <c r="S15" s="440">
        <v>12</v>
      </c>
      <c r="T15" s="440">
        <v>1.33</v>
      </c>
      <c r="U15" s="454">
        <f t="shared" si="0"/>
        <v>2</v>
      </c>
      <c r="V15" s="84"/>
      <c r="W15" s="455">
        <f t="shared" si="1"/>
        <v>2</v>
      </c>
      <c r="X15" s="456">
        <f t="shared" si="2"/>
        <v>10.5263157894737</v>
      </c>
      <c r="Y15" t="s">
        <v>31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>
        <v>7</v>
      </c>
      <c r="Q16" s="442">
        <v>23</v>
      </c>
      <c r="R16" s="442">
        <v>38</v>
      </c>
      <c r="S16" s="442">
        <v>65</v>
      </c>
      <c r="T16" s="442">
        <v>5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31</v>
      </c>
    </row>
    <row r="17" s="425" customFormat="1" ht="50.1" customHeight="1" spans="2:25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8</v>
      </c>
      <c r="M17" s="437"/>
      <c r="N17" s="62"/>
      <c r="O17" s="62"/>
      <c r="P17" s="438">
        <v>9</v>
      </c>
      <c r="Q17" s="438">
        <v>26</v>
      </c>
      <c r="R17" s="438">
        <v>41</v>
      </c>
      <c r="S17" s="438">
        <v>70</v>
      </c>
      <c r="T17" s="438">
        <v>6.04</v>
      </c>
      <c r="U17" s="452">
        <f t="shared" si="0"/>
        <v>8</v>
      </c>
      <c r="V17" s="82"/>
      <c r="W17" s="452">
        <f t="shared" si="1"/>
        <v>8</v>
      </c>
      <c r="X17" s="453">
        <f t="shared" si="2"/>
        <v>9.27152317880795</v>
      </c>
      <c r="Y17" t="s">
        <v>31</v>
      </c>
    </row>
    <row r="18" s="425" customFormat="1" ht="50.1" customHeight="1" spans="2:25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13</v>
      </c>
      <c r="M18" s="439"/>
      <c r="N18" s="65"/>
      <c r="O18" s="65">
        <v>251</v>
      </c>
      <c r="P18" s="440">
        <v>4</v>
      </c>
      <c r="Q18" s="440">
        <v>25</v>
      </c>
      <c r="R18" s="440">
        <v>39</v>
      </c>
      <c r="S18" s="440">
        <v>59</v>
      </c>
      <c r="T18" s="440">
        <v>4.98</v>
      </c>
      <c r="U18" s="454">
        <f t="shared" si="0"/>
        <v>13</v>
      </c>
      <c r="V18" s="84"/>
      <c r="W18" s="455">
        <f t="shared" si="1"/>
        <v>13</v>
      </c>
      <c r="X18" s="456">
        <f t="shared" si="2"/>
        <v>18.2730923694779</v>
      </c>
      <c r="Y18" t="s">
        <v>31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0</v>
      </c>
      <c r="V19" s="68"/>
      <c r="W19" s="461">
        <f t="shared" si="1"/>
        <v>0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0</v>
      </c>
      <c r="V20" s="82"/>
      <c r="W20" s="463">
        <f t="shared" si="1"/>
        <v>0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0</v>
      </c>
      <c r="V21" s="159"/>
      <c r="W21" s="465">
        <f t="shared" si="1"/>
        <v>0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>
        <v>1</v>
      </c>
      <c r="Q22" s="440">
        <v>1</v>
      </c>
      <c r="R22" s="440">
        <v>1</v>
      </c>
      <c r="S22" s="440">
        <v>1</v>
      </c>
      <c r="T22" s="440">
        <v>0.27</v>
      </c>
      <c r="U22" s="467">
        <f t="shared" si="0"/>
        <v>0</v>
      </c>
      <c r="V22" s="160"/>
      <c r="W22" s="468">
        <f t="shared" ref="W22:W52" si="3">U22+V22</f>
        <v>0</v>
      </c>
      <c r="X22" s="456">
        <f t="shared" ref="X22:X52" si="4">IF(T22&gt;0,W22/T22*7,"-")</f>
        <v>0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4</v>
      </c>
      <c r="T23" s="442">
        <v>0.2</v>
      </c>
      <c r="U23" s="457">
        <f t="shared" si="0"/>
        <v>5</v>
      </c>
      <c r="V23" s="68"/>
      <c r="W23" s="458">
        <f t="shared" si="3"/>
        <v>5</v>
      </c>
      <c r="X23" s="459">
        <f t="shared" si="4"/>
        <v>175</v>
      </c>
      <c r="Y23" t="s">
        <v>31</v>
      </c>
    </row>
    <row r="24" s="425" customFormat="1" ht="50.1" customHeight="1" spans="2:25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7</v>
      </c>
      <c r="M24" s="437"/>
      <c r="N24" s="62">
        <v>165</v>
      </c>
      <c r="O24" s="62"/>
      <c r="P24" s="438">
        <v>3</v>
      </c>
      <c r="Q24" s="438">
        <v>9</v>
      </c>
      <c r="R24" s="438">
        <v>19</v>
      </c>
      <c r="S24" s="438">
        <v>37</v>
      </c>
      <c r="T24" s="438">
        <v>2.32</v>
      </c>
      <c r="U24" s="452">
        <f t="shared" si="0"/>
        <v>7</v>
      </c>
      <c r="V24" s="82"/>
      <c r="W24" s="452">
        <f t="shared" si="3"/>
        <v>7</v>
      </c>
      <c r="X24" s="453">
        <f t="shared" si="4"/>
        <v>21.1206896551724</v>
      </c>
      <c r="Y24" t="s">
        <v>31</v>
      </c>
    </row>
    <row r="25" s="425" customFormat="1" ht="50.1" customHeight="1" spans="2:25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11</v>
      </c>
      <c r="M25" s="439"/>
      <c r="N25" s="65">
        <v>135</v>
      </c>
      <c r="O25" s="65"/>
      <c r="P25" s="440">
        <v>3</v>
      </c>
      <c r="Q25" s="440">
        <v>12</v>
      </c>
      <c r="R25" s="440">
        <v>21</v>
      </c>
      <c r="S25" s="440">
        <v>40</v>
      </c>
      <c r="T25" s="440">
        <v>2.65</v>
      </c>
      <c r="U25" s="454">
        <f t="shared" si="0"/>
        <v>11</v>
      </c>
      <c r="V25" s="84"/>
      <c r="W25" s="455">
        <f t="shared" si="3"/>
        <v>11</v>
      </c>
      <c r="X25" s="456">
        <f t="shared" si="4"/>
        <v>29.0566037735849</v>
      </c>
      <c r="Y25" t="s">
        <v>31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2</v>
      </c>
      <c r="V26" s="68"/>
      <c r="W26" s="461">
        <f t="shared" si="3"/>
        <v>2</v>
      </c>
      <c r="X26" s="459">
        <f t="shared" si="4"/>
        <v>200</v>
      </c>
      <c r="Y26" t="s">
        <v>31</v>
      </c>
    </row>
    <row r="27" s="425" customFormat="1" ht="50.1" customHeight="1" spans="2:25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3</v>
      </c>
      <c r="O27" s="62"/>
      <c r="P27" s="446">
        <v>1</v>
      </c>
      <c r="Q27" s="446">
        <v>1</v>
      </c>
      <c r="R27" s="446">
        <v>2</v>
      </c>
      <c r="S27" s="446">
        <v>2</v>
      </c>
      <c r="T27" s="438">
        <v>0.67</v>
      </c>
      <c r="U27" s="82">
        <f t="shared" si="0"/>
        <v>2</v>
      </c>
      <c r="V27" s="82"/>
      <c r="W27" s="463">
        <f t="shared" si="3"/>
        <v>2</v>
      </c>
      <c r="X27" s="453">
        <f t="shared" si="4"/>
        <v>20.8955223880597</v>
      </c>
      <c r="Y27" t="s">
        <v>31</v>
      </c>
    </row>
    <row r="28" s="425" customFormat="1" ht="50.1" customHeight="1" spans="2:25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12</v>
      </c>
      <c r="O28" s="79"/>
      <c r="P28" s="447">
        <v>2</v>
      </c>
      <c r="Q28" s="447">
        <v>4</v>
      </c>
      <c r="R28" s="447">
        <v>6</v>
      </c>
      <c r="S28" s="447">
        <v>7</v>
      </c>
      <c r="T28" s="444">
        <v>1.6</v>
      </c>
      <c r="U28" s="83">
        <f t="shared" si="0"/>
        <v>2</v>
      </c>
      <c r="V28" s="83"/>
      <c r="W28" s="465">
        <f t="shared" si="3"/>
        <v>2</v>
      </c>
      <c r="X28" s="466">
        <f t="shared" si="4"/>
        <v>8.75</v>
      </c>
      <c r="Y28" t="s">
        <v>31</v>
      </c>
    </row>
    <row r="29" s="425" customFormat="1" ht="50.1" customHeight="1" spans="2:25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/>
      <c r="M29" s="439"/>
      <c r="N29" s="65">
        <v>6</v>
      </c>
      <c r="O29" s="65"/>
      <c r="P29" s="448">
        <v>1</v>
      </c>
      <c r="Q29" s="448">
        <v>1</v>
      </c>
      <c r="R29" s="448">
        <v>2</v>
      </c>
      <c r="S29" s="448">
        <v>2</v>
      </c>
      <c r="T29" s="440">
        <v>0.32</v>
      </c>
      <c r="U29" s="84">
        <f t="shared" si="0"/>
        <v>0</v>
      </c>
      <c r="V29" s="84"/>
      <c r="W29" s="468">
        <f t="shared" si="3"/>
        <v>0</v>
      </c>
      <c r="X29" s="456">
        <f t="shared" si="4"/>
        <v>0</v>
      </c>
      <c r="Y29" t="s">
        <v>31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2</v>
      </c>
      <c r="V30" s="87"/>
      <c r="W30" s="469">
        <f t="shared" si="3"/>
        <v>2</v>
      </c>
      <c r="X30" s="470">
        <f t="shared" si="4"/>
        <v>280</v>
      </c>
      <c r="Y30" t="s">
        <v>31</v>
      </c>
    </row>
    <row r="31" s="425" customFormat="1" ht="50.1" customHeight="1" spans="2:25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3</v>
      </c>
      <c r="M31" s="437"/>
      <c r="N31" s="62">
        <v>6</v>
      </c>
      <c r="O31" s="62"/>
      <c r="P31" s="446"/>
      <c r="Q31" s="446"/>
      <c r="R31" s="446"/>
      <c r="S31" s="446"/>
      <c r="T31" s="438"/>
      <c r="U31" s="82">
        <f t="shared" si="0"/>
        <v>3</v>
      </c>
      <c r="V31" s="82"/>
      <c r="W31" s="463">
        <f t="shared" si="3"/>
        <v>3</v>
      </c>
      <c r="X31" s="453" t="str">
        <f t="shared" si="4"/>
        <v>-</v>
      </c>
      <c r="Y31" t="s">
        <v>31</v>
      </c>
    </row>
    <row r="32" s="425" customFormat="1" ht="50.1" customHeight="1" spans="2:25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2</v>
      </c>
      <c r="M32" s="443"/>
      <c r="N32" s="79">
        <v>16</v>
      </c>
      <c r="O32" s="79"/>
      <c r="P32" s="447"/>
      <c r="Q32" s="447">
        <v>1</v>
      </c>
      <c r="R32" s="447">
        <v>3</v>
      </c>
      <c r="S32" s="447">
        <v>3</v>
      </c>
      <c r="T32" s="444">
        <v>0.22</v>
      </c>
      <c r="U32" s="82">
        <f t="shared" si="0"/>
        <v>2</v>
      </c>
      <c r="V32" s="82"/>
      <c r="W32" s="463">
        <f t="shared" si="3"/>
        <v>2</v>
      </c>
      <c r="X32" s="453">
        <f t="shared" si="4"/>
        <v>63.6363636363636</v>
      </c>
      <c r="Y32" t="s">
        <v>31</v>
      </c>
    </row>
    <row r="33" s="425" customFormat="1" ht="50.1" customHeight="1" spans="2:25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2</v>
      </c>
      <c r="M33" s="439"/>
      <c r="N33" s="65">
        <v>6</v>
      </c>
      <c r="O33" s="65"/>
      <c r="P33" s="448">
        <v>1</v>
      </c>
      <c r="Q33" s="448">
        <v>6</v>
      </c>
      <c r="R33" s="448">
        <v>9</v>
      </c>
      <c r="S33" s="448">
        <v>11</v>
      </c>
      <c r="T33" s="440">
        <v>1.41</v>
      </c>
      <c r="U33" s="84">
        <f t="shared" si="0"/>
        <v>2</v>
      </c>
      <c r="V33" s="84"/>
      <c r="W33" s="468">
        <f t="shared" si="3"/>
        <v>2</v>
      </c>
      <c r="X33" s="456">
        <f t="shared" si="4"/>
        <v>9.9290780141844</v>
      </c>
      <c r="Y33" t="s">
        <v>31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4</v>
      </c>
      <c r="V34" s="68"/>
      <c r="W34" s="461">
        <f t="shared" si="3"/>
        <v>4</v>
      </c>
      <c r="X34" s="459" t="str">
        <f t="shared" si="4"/>
        <v>-</v>
      </c>
      <c r="Y34" t="s">
        <v>31</v>
      </c>
    </row>
    <row r="35" s="425" customFormat="1" ht="50.1" customHeight="1" spans="2:25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3</v>
      </c>
      <c r="M35" s="437"/>
      <c r="N35" s="62">
        <v>6</v>
      </c>
      <c r="O35" s="62"/>
      <c r="P35" s="446"/>
      <c r="Q35" s="446">
        <v>1</v>
      </c>
      <c r="R35" s="446">
        <v>1</v>
      </c>
      <c r="S35" s="446">
        <v>1</v>
      </c>
      <c r="T35" s="438">
        <v>0.12</v>
      </c>
      <c r="U35" s="82">
        <f t="shared" si="0"/>
        <v>3</v>
      </c>
      <c r="V35" s="82"/>
      <c r="W35" s="463">
        <f t="shared" si="3"/>
        <v>3</v>
      </c>
      <c r="X35" s="453">
        <f t="shared" si="4"/>
        <v>175</v>
      </c>
      <c r="Y35" t="s">
        <v>31</v>
      </c>
    </row>
    <row r="36" s="425" customFormat="1" ht="50.1" customHeight="1" spans="2:25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2</v>
      </c>
      <c r="V36" s="82"/>
      <c r="W36" s="463">
        <f t="shared" si="3"/>
        <v>2</v>
      </c>
      <c r="X36" s="453">
        <f t="shared" si="4"/>
        <v>58.3333333333333</v>
      </c>
      <c r="Y36" t="s">
        <v>31</v>
      </c>
    </row>
    <row r="37" s="425" customFormat="1" ht="50.1" customHeight="1" spans="2:25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>
        <v>2</v>
      </c>
      <c r="M37" s="439"/>
      <c r="N37" s="65"/>
      <c r="O37" s="65"/>
      <c r="P37" s="448"/>
      <c r="Q37" s="448">
        <v>2</v>
      </c>
      <c r="R37" s="448">
        <v>4</v>
      </c>
      <c r="S37" s="448">
        <v>4</v>
      </c>
      <c r="T37" s="440">
        <v>0.34</v>
      </c>
      <c r="U37" s="84">
        <f t="shared" si="0"/>
        <v>2</v>
      </c>
      <c r="V37" s="84"/>
      <c r="W37" s="468">
        <f t="shared" si="3"/>
        <v>2</v>
      </c>
      <c r="X37" s="456">
        <f t="shared" si="4"/>
        <v>41.1764705882353</v>
      </c>
      <c r="Y37" t="s">
        <v>31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0</v>
      </c>
      <c r="V38" s="68"/>
      <c r="W38" s="461">
        <f t="shared" si="3"/>
        <v>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>
        <v>1</v>
      </c>
      <c r="Q39" s="438">
        <v>2</v>
      </c>
      <c r="R39" s="438">
        <v>2</v>
      </c>
      <c r="S39" s="438">
        <v>2</v>
      </c>
      <c r="T39" s="438">
        <v>0.39</v>
      </c>
      <c r="U39" s="462">
        <f t="shared" si="0"/>
        <v>0</v>
      </c>
      <c r="V39" s="82"/>
      <c r="W39" s="463">
        <f t="shared" si="3"/>
        <v>0</v>
      </c>
      <c r="X39" s="453">
        <f t="shared" si="4"/>
        <v>0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0</v>
      </c>
      <c r="V40" s="84"/>
      <c r="W40" s="468">
        <f t="shared" si="3"/>
        <v>0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>
        <v>1</v>
      </c>
      <c r="T41" s="442">
        <v>0.02</v>
      </c>
      <c r="U41" s="68">
        <f t="shared" si="0"/>
        <v>3</v>
      </c>
      <c r="V41" s="68"/>
      <c r="W41" s="461">
        <f t="shared" si="3"/>
        <v>3</v>
      </c>
      <c r="X41" s="459">
        <f t="shared" si="4"/>
        <v>1050</v>
      </c>
      <c r="Y41" t="s">
        <v>31</v>
      </c>
    </row>
    <row r="42" s="425" customFormat="1" ht="50.1" customHeight="1" spans="2:25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1</v>
      </c>
      <c r="M42" s="437"/>
      <c r="N42" s="62">
        <v>6</v>
      </c>
      <c r="O42" s="62"/>
      <c r="P42" s="446">
        <v>1</v>
      </c>
      <c r="Q42" s="446">
        <v>2</v>
      </c>
      <c r="R42" s="446">
        <v>2</v>
      </c>
      <c r="S42" s="446">
        <v>2</v>
      </c>
      <c r="T42" s="438">
        <v>0.39</v>
      </c>
      <c r="U42" s="82">
        <f t="shared" si="0"/>
        <v>1</v>
      </c>
      <c r="V42" s="82"/>
      <c r="W42" s="463">
        <f t="shared" si="3"/>
        <v>1</v>
      </c>
      <c r="X42" s="453">
        <f t="shared" si="4"/>
        <v>17.9487179487179</v>
      </c>
      <c r="Y42" t="s">
        <v>31</v>
      </c>
    </row>
    <row r="43" s="425" customFormat="1" ht="50.1" customHeight="1" spans="2:25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/>
      <c r="M43" s="443"/>
      <c r="N43" s="79">
        <v>4</v>
      </c>
      <c r="O43" s="79"/>
      <c r="P43" s="447"/>
      <c r="Q43" s="447"/>
      <c r="R43" s="447">
        <v>1</v>
      </c>
      <c r="S43" s="447">
        <v>2</v>
      </c>
      <c r="T43" s="444">
        <v>0.07</v>
      </c>
      <c r="U43" s="82">
        <f t="shared" si="0"/>
        <v>0</v>
      </c>
      <c r="V43" s="82"/>
      <c r="W43" s="463">
        <f t="shared" si="3"/>
        <v>0</v>
      </c>
      <c r="X43" s="453">
        <f t="shared" si="4"/>
        <v>0</v>
      </c>
      <c r="Y43" t="s">
        <v>31</v>
      </c>
    </row>
    <row r="44" s="425" customFormat="1" ht="50.1" customHeight="1" spans="2:25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/>
      <c r="M44" s="439"/>
      <c r="N44" s="65">
        <v>6</v>
      </c>
      <c r="O44" s="65"/>
      <c r="P44" s="448">
        <v>2</v>
      </c>
      <c r="Q44" s="448">
        <v>2</v>
      </c>
      <c r="R44" s="448">
        <v>3</v>
      </c>
      <c r="S44" s="448">
        <v>3</v>
      </c>
      <c r="T44" s="440">
        <v>0.59</v>
      </c>
      <c r="U44" s="84">
        <f t="shared" si="0"/>
        <v>0</v>
      </c>
      <c r="V44" s="84"/>
      <c r="W44" s="468">
        <f t="shared" si="3"/>
        <v>0</v>
      </c>
      <c r="X44" s="456">
        <f t="shared" si="4"/>
        <v>0</v>
      </c>
      <c r="Y44" t="s">
        <v>31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>
        <v>1</v>
      </c>
      <c r="Q45" s="445">
        <v>4</v>
      </c>
      <c r="R45" s="445">
        <v>5</v>
      </c>
      <c r="S45" s="445">
        <v>5</v>
      </c>
      <c r="T45" s="442">
        <v>0.68</v>
      </c>
      <c r="U45" s="68">
        <f t="shared" si="0"/>
        <v>3</v>
      </c>
      <c r="V45" s="68"/>
      <c r="W45" s="461">
        <f t="shared" si="3"/>
        <v>3</v>
      </c>
      <c r="X45" s="459">
        <f t="shared" si="4"/>
        <v>30.8823529411765</v>
      </c>
      <c r="Y45" t="s">
        <v>31</v>
      </c>
    </row>
    <row r="46" s="425" customFormat="1" ht="50.1" customHeight="1" spans="2:25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1</v>
      </c>
      <c r="M46" s="437"/>
      <c r="N46" s="62">
        <v>24</v>
      </c>
      <c r="O46" s="62"/>
      <c r="P46" s="446">
        <v>1</v>
      </c>
      <c r="Q46" s="446">
        <v>4</v>
      </c>
      <c r="R46" s="446">
        <v>5</v>
      </c>
      <c r="S46" s="446">
        <v>6</v>
      </c>
      <c r="T46" s="438">
        <v>0.7</v>
      </c>
      <c r="U46" s="82">
        <f t="shared" si="0"/>
        <v>1</v>
      </c>
      <c r="V46" s="82"/>
      <c r="W46" s="463">
        <f t="shared" si="3"/>
        <v>1</v>
      </c>
      <c r="X46" s="453">
        <f t="shared" si="4"/>
        <v>10</v>
      </c>
      <c r="Y46" t="s">
        <v>31</v>
      </c>
    </row>
    <row r="47" s="425" customFormat="1" ht="50.1" customHeight="1" spans="2:25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3</v>
      </c>
      <c r="S47" s="447">
        <v>6</v>
      </c>
      <c r="T47" s="444">
        <v>0.2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31</v>
      </c>
    </row>
    <row r="48" s="425" customFormat="1" ht="50.1" customHeight="1" spans="2:25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>
        <v>1</v>
      </c>
      <c r="R48" s="448">
        <v>1</v>
      </c>
      <c r="S48" s="448">
        <v>1</v>
      </c>
      <c r="T48" s="440">
        <v>0.12</v>
      </c>
      <c r="U48" s="84">
        <f t="shared" si="0"/>
        <v>7</v>
      </c>
      <c r="V48" s="84"/>
      <c r="W48" s="468">
        <f t="shared" si="3"/>
        <v>7</v>
      </c>
      <c r="X48" s="456">
        <f t="shared" si="4"/>
        <v>408.333333333333</v>
      </c>
      <c r="Y48" t="s">
        <v>31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3</v>
      </c>
      <c r="M49" s="441"/>
      <c r="N49" s="67">
        <v>4</v>
      </c>
      <c r="O49" s="67"/>
      <c r="P49" s="445">
        <v>1</v>
      </c>
      <c r="Q49" s="445">
        <v>1</v>
      </c>
      <c r="R49" s="445">
        <v>1</v>
      </c>
      <c r="S49" s="445">
        <v>1</v>
      </c>
      <c r="T49" s="442">
        <v>0.27</v>
      </c>
      <c r="U49" s="68">
        <f t="shared" si="0"/>
        <v>3</v>
      </c>
      <c r="V49" s="68"/>
      <c r="W49" s="461">
        <f t="shared" si="3"/>
        <v>3</v>
      </c>
      <c r="X49" s="459">
        <f t="shared" si="4"/>
        <v>77.7777777777778</v>
      </c>
      <c r="Y49" t="s">
        <v>31</v>
      </c>
    </row>
    <row r="50" s="425" customFormat="1" ht="50.1" customHeight="1" spans="2:25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14</v>
      </c>
      <c r="O50" s="62"/>
      <c r="P50" s="446"/>
      <c r="Q50" s="446">
        <v>1</v>
      </c>
      <c r="R50" s="446">
        <v>2</v>
      </c>
      <c r="S50" s="446">
        <v>2</v>
      </c>
      <c r="T50" s="438">
        <v>0.17</v>
      </c>
      <c r="U50" s="82">
        <f t="shared" si="0"/>
        <v>3</v>
      </c>
      <c r="V50" s="82"/>
      <c r="W50" s="463">
        <f t="shared" si="3"/>
        <v>3</v>
      </c>
      <c r="X50" s="453">
        <f t="shared" si="4"/>
        <v>123.529411764706</v>
      </c>
      <c r="Y50" t="s">
        <v>31</v>
      </c>
    </row>
    <row r="51" s="425" customFormat="1" ht="50.1" customHeight="1" spans="2:25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2</v>
      </c>
      <c r="M51" s="443"/>
      <c r="N51" s="79">
        <v>8</v>
      </c>
      <c r="O51" s="79"/>
      <c r="P51" s="447">
        <v>1</v>
      </c>
      <c r="Q51" s="447">
        <v>1</v>
      </c>
      <c r="R51" s="447">
        <v>2</v>
      </c>
      <c r="S51" s="447">
        <v>4</v>
      </c>
      <c r="T51" s="444">
        <v>0.35</v>
      </c>
      <c r="U51" s="82">
        <f t="shared" si="0"/>
        <v>2</v>
      </c>
      <c r="V51" s="82"/>
      <c r="W51" s="463">
        <f t="shared" si="3"/>
        <v>2</v>
      </c>
      <c r="X51" s="453">
        <f t="shared" si="4"/>
        <v>40</v>
      </c>
      <c r="Y51" t="s">
        <v>31</v>
      </c>
    </row>
    <row r="52" s="425" customFormat="1" ht="50.1" customHeight="1" spans="2:25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4</v>
      </c>
      <c r="S52" s="448">
        <v>7</v>
      </c>
      <c r="T52" s="440">
        <v>0.32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31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>
        <v>1</v>
      </c>
      <c r="T53" s="442">
        <v>0.02</v>
      </c>
      <c r="U53" s="460">
        <f t="shared" si="0"/>
        <v>0</v>
      </c>
      <c r="V53" s="68"/>
      <c r="W53" s="461">
        <f t="shared" ref="W53:W87" si="5">U53+V53</f>
        <v>0</v>
      </c>
      <c r="X53" s="459">
        <f t="shared" ref="X53:X86" si="6">IF(T53&gt;0,W53/T53*7,"-")</f>
        <v>0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0</v>
      </c>
      <c r="V54" s="82"/>
      <c r="W54" s="463">
        <f t="shared" si="5"/>
        <v>0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2</v>
      </c>
      <c r="S55" s="444">
        <v>2</v>
      </c>
      <c r="T55" s="444">
        <v>0.1</v>
      </c>
      <c r="U55" s="464">
        <f t="shared" si="0"/>
        <v>0</v>
      </c>
      <c r="V55" s="83"/>
      <c r="W55" s="465">
        <f t="shared" si="5"/>
        <v>0</v>
      </c>
      <c r="X55" s="466">
        <f t="shared" si="6"/>
        <v>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0</v>
      </c>
      <c r="V56" s="84"/>
      <c r="W56" s="468">
        <f t="shared" ref="W56" si="7">U56+V56</f>
        <v>0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0</v>
      </c>
      <c r="V57" s="68"/>
      <c r="W57" s="461">
        <f t="shared" si="5"/>
        <v>0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0</v>
      </c>
      <c r="V58" s="82"/>
      <c r="W58" s="463">
        <f t="shared" si="5"/>
        <v>0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0</v>
      </c>
      <c r="V59" s="83"/>
      <c r="W59" s="465">
        <f t="shared" si="5"/>
        <v>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>
        <v>1</v>
      </c>
      <c r="T60" s="440">
        <v>0.02</v>
      </c>
      <c r="U60" s="467">
        <f t="shared" si="0"/>
        <v>0</v>
      </c>
      <c r="V60" s="84"/>
      <c r="W60" s="468">
        <f t="shared" ref="W60" si="9">U60+V60</f>
        <v>0</v>
      </c>
      <c r="X60" s="456">
        <f t="shared" ref="X60" si="10">IF(T60&gt;0,W60/T60*7,"-")</f>
        <v>0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0</v>
      </c>
      <c r="V61" s="87"/>
      <c r="W61" s="472">
        <f t="shared" si="5"/>
        <v>0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>
        <v>1</v>
      </c>
      <c r="T62" s="438">
        <v>0.02</v>
      </c>
      <c r="U62" s="452">
        <f t="shared" si="0"/>
        <v>0</v>
      </c>
      <c r="V62" s="82"/>
      <c r="W62" s="452">
        <f t="shared" si="5"/>
        <v>0</v>
      </c>
      <c r="X62" s="453">
        <f t="shared" si="6"/>
        <v>0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>
        <v>1</v>
      </c>
      <c r="T63" s="440">
        <v>0.02</v>
      </c>
      <c r="U63" s="454">
        <f t="shared" si="0"/>
        <v>0</v>
      </c>
      <c r="V63" s="84"/>
      <c r="W63" s="455">
        <f t="shared" si="5"/>
        <v>0</v>
      </c>
      <c r="X63" s="456">
        <f t="shared" si="6"/>
        <v>0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>
        <v>1</v>
      </c>
      <c r="T64" s="442">
        <v>0.02</v>
      </c>
      <c r="U64" s="68">
        <f t="shared" si="0"/>
        <v>0</v>
      </c>
      <c r="V64" s="68"/>
      <c r="W64" s="67">
        <f t="shared" si="5"/>
        <v>0</v>
      </c>
      <c r="X64" s="459">
        <f t="shared" si="6"/>
        <v>0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>
        <v>1</v>
      </c>
      <c r="R65" s="446">
        <v>3</v>
      </c>
      <c r="S65" s="446">
        <v>5</v>
      </c>
      <c r="T65" s="438">
        <v>0.25</v>
      </c>
      <c r="U65" s="62">
        <f t="shared" si="0"/>
        <v>0</v>
      </c>
      <c r="V65" s="82"/>
      <c r="W65" s="62">
        <f t="shared" si="5"/>
        <v>0</v>
      </c>
      <c r="X65" s="453">
        <f t="shared" si="6"/>
        <v>0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4</v>
      </c>
      <c r="V67" s="68"/>
      <c r="W67" s="67">
        <f t="shared" si="5"/>
        <v>4</v>
      </c>
      <c r="X67" s="459" t="str">
        <f t="shared" si="6"/>
        <v>-</v>
      </c>
      <c r="Y67" t="s">
        <v>31</v>
      </c>
    </row>
    <row r="68" s="425" customFormat="1" ht="50.1" customHeight="1" spans="2:25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>
        <v>1</v>
      </c>
      <c r="Q68" s="446">
        <v>1</v>
      </c>
      <c r="R68" s="446">
        <v>2</v>
      </c>
      <c r="S68" s="446">
        <v>4</v>
      </c>
      <c r="T68" s="438">
        <v>0.35</v>
      </c>
      <c r="U68" s="62">
        <f t="shared" ref="U68:U131" si="11">IF($A$1="补货",L68+N68+O68,L68)</f>
        <v>0</v>
      </c>
      <c r="V68" s="82"/>
      <c r="W68" s="62">
        <f t="shared" si="5"/>
        <v>0</v>
      </c>
      <c r="X68" s="453">
        <f t="shared" si="6"/>
        <v>0</v>
      </c>
      <c r="Y68" t="s">
        <v>31</v>
      </c>
    </row>
    <row r="69" s="425" customFormat="1" ht="50.1" customHeight="1" spans="2:25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4</v>
      </c>
      <c r="V69" s="84"/>
      <c r="W69" s="65">
        <f t="shared" si="5"/>
        <v>4</v>
      </c>
      <c r="X69" s="456">
        <f t="shared" si="6"/>
        <v>933.333333333333</v>
      </c>
      <c r="Y69" t="s">
        <v>31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>
        <v>1</v>
      </c>
      <c r="T70" s="442">
        <v>0.02</v>
      </c>
      <c r="U70" s="457">
        <f t="shared" si="11"/>
        <v>5</v>
      </c>
      <c r="V70" s="68"/>
      <c r="W70" s="458">
        <f t="shared" si="5"/>
        <v>5</v>
      </c>
      <c r="X70" s="459">
        <f t="shared" si="6"/>
        <v>1750</v>
      </c>
      <c r="Y70" t="s">
        <v>31</v>
      </c>
    </row>
    <row r="71" s="425" customFormat="1" ht="50.1" customHeight="1" spans="2:25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>
        <v>1</v>
      </c>
      <c r="R71" s="438">
        <v>2</v>
      </c>
      <c r="S71" s="438">
        <v>3</v>
      </c>
      <c r="T71" s="438">
        <v>0.19</v>
      </c>
      <c r="U71" s="452">
        <f t="shared" si="11"/>
        <v>5</v>
      </c>
      <c r="V71" s="82"/>
      <c r="W71" s="452">
        <f t="shared" si="5"/>
        <v>5</v>
      </c>
      <c r="X71" s="453">
        <f t="shared" si="6"/>
        <v>184.210526315789</v>
      </c>
      <c r="Y71" t="s">
        <v>31</v>
      </c>
    </row>
    <row r="72" s="425" customFormat="1" ht="50.1" customHeight="1" spans="2:25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/>
      <c r="M72" s="437"/>
      <c r="N72" s="62">
        <v>14</v>
      </c>
      <c r="O72" s="62"/>
      <c r="P72" s="438">
        <v>2</v>
      </c>
      <c r="Q72" s="438">
        <v>3</v>
      </c>
      <c r="R72" s="438">
        <v>5</v>
      </c>
      <c r="S72" s="438">
        <v>7</v>
      </c>
      <c r="T72" s="438">
        <v>0.79</v>
      </c>
      <c r="U72" s="452">
        <f t="shared" si="11"/>
        <v>0</v>
      </c>
      <c r="V72" s="82"/>
      <c r="W72" s="452">
        <f t="shared" si="5"/>
        <v>0</v>
      </c>
      <c r="X72" s="453">
        <f t="shared" si="6"/>
        <v>0</v>
      </c>
      <c r="Y72" t="s">
        <v>31</v>
      </c>
    </row>
    <row r="73" s="425" customFormat="1" ht="50.1" customHeight="1" spans="2:25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4</v>
      </c>
      <c r="O73" s="62">
        <v>15</v>
      </c>
      <c r="P73" s="438"/>
      <c r="Q73" s="438">
        <v>3</v>
      </c>
      <c r="R73" s="438">
        <v>7</v>
      </c>
      <c r="S73" s="438">
        <v>11</v>
      </c>
      <c r="T73" s="438">
        <v>0.63</v>
      </c>
      <c r="U73" s="452">
        <f t="shared" si="11"/>
        <v>4</v>
      </c>
      <c r="V73" s="82"/>
      <c r="W73" s="452">
        <f t="shared" si="5"/>
        <v>4</v>
      </c>
      <c r="X73" s="453">
        <f t="shared" si="6"/>
        <v>44.4444444444444</v>
      </c>
      <c r="Y73" t="s">
        <v>31</v>
      </c>
    </row>
    <row r="74" s="425" customFormat="1" ht="50.1" customHeight="1" spans="2:25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7</v>
      </c>
      <c r="O74" s="65">
        <v>10</v>
      </c>
      <c r="P74" s="440">
        <v>1</v>
      </c>
      <c r="Q74" s="440">
        <v>3</v>
      </c>
      <c r="R74" s="440">
        <v>5</v>
      </c>
      <c r="S74" s="440">
        <v>11</v>
      </c>
      <c r="T74" s="440">
        <v>0.71</v>
      </c>
      <c r="U74" s="454">
        <f t="shared" si="11"/>
        <v>3</v>
      </c>
      <c r="V74" s="84"/>
      <c r="W74" s="455">
        <f t="shared" si="5"/>
        <v>3</v>
      </c>
      <c r="X74" s="456">
        <f t="shared" si="6"/>
        <v>29.5774647887324</v>
      </c>
      <c r="Y74" t="s">
        <v>31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3</v>
      </c>
      <c r="V75" s="157"/>
      <c r="W75" s="461">
        <f t="shared" si="5"/>
        <v>3</v>
      </c>
      <c r="X75" s="459" t="str">
        <f t="shared" si="6"/>
        <v>-</v>
      </c>
      <c r="Y75" t="s">
        <v>31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31</v>
      </c>
    </row>
    <row r="77" s="425" customFormat="1" ht="50.1" customHeight="1" spans="2:25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2</v>
      </c>
      <c r="V77" s="82"/>
      <c r="W77" s="463">
        <f t="shared" si="5"/>
        <v>2</v>
      </c>
      <c r="X77" s="453">
        <f t="shared" si="6"/>
        <v>700</v>
      </c>
      <c r="Y77" t="s">
        <v>31</v>
      </c>
    </row>
    <row r="78" s="425" customFormat="1" ht="50.1" customHeight="1" spans="2:25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2</v>
      </c>
      <c r="V78" s="84"/>
      <c r="W78" s="468">
        <f t="shared" si="5"/>
        <v>2</v>
      </c>
      <c r="X78" s="456">
        <f t="shared" si="6"/>
        <v>82.3529411764706</v>
      </c>
      <c r="Y78" t="s">
        <v>31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4</v>
      </c>
      <c r="V79" s="87"/>
      <c r="W79" s="469">
        <f t="shared" si="5"/>
        <v>4</v>
      </c>
      <c r="X79" s="470" t="str">
        <f t="shared" si="6"/>
        <v>-</v>
      </c>
      <c r="Y79" t="s">
        <v>31</v>
      </c>
    </row>
    <row r="80" s="425" customFormat="1" ht="50.1" customHeight="1" spans="2:25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4</v>
      </c>
      <c r="V80" s="82"/>
      <c r="W80" s="463">
        <f t="shared" si="5"/>
        <v>4</v>
      </c>
      <c r="X80" s="453" t="str">
        <f t="shared" si="6"/>
        <v>-</v>
      </c>
      <c r="Y80" t="s">
        <v>31</v>
      </c>
    </row>
    <row r="81" s="425" customFormat="1" ht="50.1" customHeight="1" spans="2:25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3</v>
      </c>
      <c r="V81" s="82"/>
      <c r="W81" s="463">
        <f t="shared" si="5"/>
        <v>3</v>
      </c>
      <c r="X81" s="453">
        <f t="shared" si="6"/>
        <v>110.526315789474</v>
      </c>
      <c r="Y81" t="s">
        <v>31</v>
      </c>
    </row>
    <row r="82" s="425" customFormat="1" ht="50.1" customHeight="1" spans="2:25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31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3</v>
      </c>
      <c r="T83" s="481">
        <v>0.15</v>
      </c>
      <c r="U83" s="460">
        <f t="shared" si="11"/>
        <v>2</v>
      </c>
      <c r="V83" s="68"/>
      <c r="W83" s="461">
        <f t="shared" si="5"/>
        <v>2</v>
      </c>
      <c r="X83" s="459">
        <f t="shared" si="6"/>
        <v>93.3333333333333</v>
      </c>
      <c r="Y83" t="s">
        <v>31</v>
      </c>
    </row>
    <row r="84" s="425" customFormat="1" ht="50.1" customHeight="1" spans="2:25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/>
      <c r="M84" s="437">
        <v>2</v>
      </c>
      <c r="N84" s="62">
        <v>8</v>
      </c>
      <c r="O84" s="62"/>
      <c r="P84" s="482">
        <v>2</v>
      </c>
      <c r="Q84" s="482">
        <v>2</v>
      </c>
      <c r="R84" s="482">
        <v>3</v>
      </c>
      <c r="S84" s="482">
        <v>5</v>
      </c>
      <c r="T84" s="482">
        <v>0.62</v>
      </c>
      <c r="U84" s="462">
        <f t="shared" si="11"/>
        <v>0</v>
      </c>
      <c r="V84" s="82"/>
      <c r="W84" s="463">
        <f t="shared" si="5"/>
        <v>0</v>
      </c>
      <c r="X84" s="453">
        <f t="shared" si="6"/>
        <v>0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31</v>
      </c>
    </row>
    <row r="86" s="425" customFormat="1" ht="50.1" customHeight="1" spans="2:25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31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9</v>
      </c>
      <c r="T87" s="481">
        <v>0.14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31</v>
      </c>
    </row>
    <row r="88" s="425" customFormat="1" ht="50.1" customHeight="1" spans="2:25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6</v>
      </c>
      <c r="M88" s="437"/>
      <c r="N88" s="62">
        <v>83</v>
      </c>
      <c r="O88" s="62"/>
      <c r="P88" s="482">
        <v>1</v>
      </c>
      <c r="Q88" s="482">
        <v>4</v>
      </c>
      <c r="R88" s="482">
        <v>13</v>
      </c>
      <c r="S88" s="482">
        <v>21</v>
      </c>
      <c r="T88" s="482">
        <v>1.21</v>
      </c>
      <c r="U88" s="452">
        <f t="shared" si="11"/>
        <v>6</v>
      </c>
      <c r="V88" s="82"/>
      <c r="W88" s="452">
        <f t="shared" ref="W88:W95" si="13">U88+V88</f>
        <v>6</v>
      </c>
      <c r="X88" s="453">
        <f t="shared" si="12"/>
        <v>34.7107438016529</v>
      </c>
      <c r="Y88" t="s">
        <v>31</v>
      </c>
    </row>
    <row r="89" s="425" customFormat="1" ht="50.1" customHeight="1" spans="2:25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5</v>
      </c>
      <c r="M89" s="439"/>
      <c r="N89" s="65">
        <v>118</v>
      </c>
      <c r="O89" s="65"/>
      <c r="P89" s="485">
        <v>1</v>
      </c>
      <c r="Q89" s="485">
        <v>4</v>
      </c>
      <c r="R89" s="485">
        <v>9</v>
      </c>
      <c r="S89" s="485">
        <v>16</v>
      </c>
      <c r="T89" s="485">
        <v>0.99</v>
      </c>
      <c r="U89" s="454">
        <f t="shared" si="11"/>
        <v>5</v>
      </c>
      <c r="V89" s="84"/>
      <c r="W89" s="455">
        <f t="shared" si="13"/>
        <v>5</v>
      </c>
      <c r="X89" s="456">
        <f t="shared" si="12"/>
        <v>35.3535353535353</v>
      </c>
      <c r="Y89" t="s">
        <v>31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0</v>
      </c>
      <c r="V90" s="68"/>
      <c r="W90" s="67">
        <f t="shared" si="13"/>
        <v>0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0</v>
      </c>
      <c r="V93" s="157"/>
      <c r="W93" s="67">
        <f t="shared" si="13"/>
        <v>0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>
        <v>1</v>
      </c>
      <c r="Q94" s="446">
        <v>1</v>
      </c>
      <c r="R94" s="446">
        <v>1</v>
      </c>
      <c r="S94" s="446">
        <v>2</v>
      </c>
      <c r="T94" s="438">
        <v>0.29</v>
      </c>
      <c r="U94" s="62">
        <f t="shared" si="11"/>
        <v>0</v>
      </c>
      <c r="V94" s="82"/>
      <c r="W94" s="62">
        <f t="shared" si="13"/>
        <v>0</v>
      </c>
      <c r="X94" s="453">
        <f t="shared" si="12"/>
        <v>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31</v>
      </c>
    </row>
    <row r="96" s="425" customFormat="1" ht="50.1" customHeight="1" spans="2:25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2</v>
      </c>
      <c r="R96" s="448">
        <v>2</v>
      </c>
      <c r="S96" s="448">
        <v>7</v>
      </c>
      <c r="T96" s="440">
        <v>0.32</v>
      </c>
      <c r="U96" s="84">
        <f t="shared" si="11"/>
        <v>0</v>
      </c>
      <c r="V96" s="84"/>
      <c r="W96" s="65">
        <f t="shared" ref="W96:W134" si="14">U96+V96</f>
        <v>0</v>
      </c>
      <c r="X96" s="456">
        <f t="shared" ref="X96:X134" si="15">IF(T96&gt;0,W96/T96*7,"-")</f>
        <v>0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0</v>
      </c>
      <c r="V97" s="68"/>
      <c r="W97" s="458">
        <f t="shared" si="14"/>
        <v>0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0</v>
      </c>
      <c r="V98" s="82"/>
      <c r="W98" s="452">
        <f t="shared" si="14"/>
        <v>0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0</v>
      </c>
      <c r="V99" s="84"/>
      <c r="W99" s="455">
        <f t="shared" si="14"/>
        <v>0</v>
      </c>
      <c r="X99" s="456">
        <f t="shared" si="15"/>
        <v>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0</v>
      </c>
      <c r="V103" s="68"/>
      <c r="W103" s="458">
        <f t="shared" si="14"/>
        <v>0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0</v>
      </c>
      <c r="V104" s="82"/>
      <c r="W104" s="452">
        <f t="shared" si="14"/>
        <v>0</v>
      </c>
      <c r="X104" s="453">
        <f t="shared" si="15"/>
        <v>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31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0</v>
      </c>
      <c r="V106" s="68"/>
      <c r="W106" s="458">
        <f t="shared" si="14"/>
        <v>0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0</v>
      </c>
      <c r="V107" s="82"/>
      <c r="W107" s="452">
        <f t="shared" si="14"/>
        <v>0</v>
      </c>
      <c r="X107" s="453">
        <f t="shared" si="15"/>
        <v>0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0</v>
      </c>
      <c r="V108" s="84"/>
      <c r="W108" s="455">
        <f t="shared" si="14"/>
        <v>0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0</v>
      </c>
      <c r="V111" s="84"/>
      <c r="W111" s="65">
        <f t="shared" si="14"/>
        <v>0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0</v>
      </c>
      <c r="V113" s="82"/>
      <c r="W113" s="62">
        <f t="shared" si="14"/>
        <v>0</v>
      </c>
      <c r="X113" s="453">
        <f t="shared" si="15"/>
        <v>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2</v>
      </c>
      <c r="S114" s="448">
        <v>2</v>
      </c>
      <c r="T114" s="440">
        <v>0.1</v>
      </c>
      <c r="U114" s="84">
        <f t="shared" si="11"/>
        <v>0</v>
      </c>
      <c r="V114" s="84"/>
      <c r="W114" s="65">
        <f t="shared" si="14"/>
        <v>0</v>
      </c>
      <c r="X114" s="456">
        <f t="shared" si="15"/>
        <v>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0</v>
      </c>
      <c r="V115" s="68"/>
      <c r="W115" s="67">
        <f t="shared" si="14"/>
        <v>0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31</v>
      </c>
    </row>
    <row r="117" s="425" customFormat="1" ht="50.1" customHeight="1" spans="2:25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>
        <v>1</v>
      </c>
      <c r="T117" s="440">
        <v>0.02</v>
      </c>
      <c r="U117" s="84">
        <f t="shared" si="11"/>
        <v>0</v>
      </c>
      <c r="V117" s="84"/>
      <c r="W117" s="65">
        <f t="shared" si="14"/>
        <v>0</v>
      </c>
      <c r="X117" s="456">
        <f t="shared" si="15"/>
        <v>0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2</v>
      </c>
      <c r="V118" s="68"/>
      <c r="W118" s="67">
        <f t="shared" si="14"/>
        <v>2</v>
      </c>
      <c r="X118" s="459" t="str">
        <f t="shared" si="15"/>
        <v>-</v>
      </c>
      <c r="Y118" t="s">
        <v>31</v>
      </c>
    </row>
    <row r="119" s="425" customFormat="1" ht="50.1" customHeight="1" spans="2:25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2</v>
      </c>
      <c r="V119" s="82"/>
      <c r="W119" s="62">
        <f t="shared" si="14"/>
        <v>2</v>
      </c>
      <c r="X119" s="453" t="str">
        <f t="shared" si="15"/>
        <v>-</v>
      </c>
      <c r="Y119" t="s">
        <v>31</v>
      </c>
    </row>
    <row r="120" s="425" customFormat="1" ht="50.1" customHeight="1" spans="2:25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2</v>
      </c>
      <c r="M120" s="437"/>
      <c r="N120" s="62">
        <v>10</v>
      </c>
      <c r="O120" s="62"/>
      <c r="P120" s="446"/>
      <c r="Q120" s="446"/>
      <c r="R120" s="446"/>
      <c r="S120" s="446"/>
      <c r="T120" s="438"/>
      <c r="U120" s="82">
        <f>IF($A$1="补货",L120+N120+O120,L120)</f>
        <v>2</v>
      </c>
      <c r="V120" s="82"/>
      <c r="W120" s="62">
        <f t="shared" si="14"/>
        <v>2</v>
      </c>
      <c r="X120" s="453" t="str">
        <f t="shared" si="15"/>
        <v>-</v>
      </c>
      <c r="Y120" t="s">
        <v>31</v>
      </c>
    </row>
    <row r="121" s="425" customFormat="1" ht="50.1" customHeight="1" spans="2:25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2</v>
      </c>
      <c r="V121" s="84"/>
      <c r="W121" s="65">
        <f t="shared" si="14"/>
        <v>2</v>
      </c>
      <c r="X121" s="456" t="str">
        <f t="shared" si="15"/>
        <v>-</v>
      </c>
      <c r="Y121" t="s">
        <v>31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2</v>
      </c>
      <c r="V122" s="68"/>
      <c r="W122" s="67">
        <f t="shared" si="14"/>
        <v>2</v>
      </c>
      <c r="X122" s="459" t="str">
        <f t="shared" si="15"/>
        <v>-</v>
      </c>
      <c r="Y122" t="s">
        <v>31</v>
      </c>
    </row>
    <row r="123" s="425" customFormat="1" ht="50.1" customHeight="1" spans="2:25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2</v>
      </c>
      <c r="V123" s="82"/>
      <c r="W123" s="62">
        <f t="shared" si="14"/>
        <v>2</v>
      </c>
      <c r="X123" s="453" t="str">
        <f t="shared" si="15"/>
        <v>-</v>
      </c>
      <c r="Y123" t="s">
        <v>31</v>
      </c>
    </row>
    <row r="124" s="425" customFormat="1" ht="50.1" customHeight="1" spans="2:25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>
        <v>1</v>
      </c>
      <c r="Q124" s="446">
        <v>1</v>
      </c>
      <c r="R124" s="446">
        <v>1</v>
      </c>
      <c r="S124" s="446">
        <v>1</v>
      </c>
      <c r="T124" s="438">
        <v>0.27</v>
      </c>
      <c r="U124" s="82">
        <f>IF($A$1="补货",L124+N124+O124,L124)</f>
        <v>1</v>
      </c>
      <c r="V124" s="82"/>
      <c r="W124" s="62">
        <f t="shared" si="14"/>
        <v>1</v>
      </c>
      <c r="X124" s="453">
        <f t="shared" si="15"/>
        <v>25.9259259259259</v>
      </c>
      <c r="Y124" t="s">
        <v>31</v>
      </c>
    </row>
    <row r="125" s="425" customFormat="1" ht="50.1" customHeight="1" spans="2:25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2</v>
      </c>
      <c r="V125" s="84"/>
      <c r="W125" s="65">
        <f t="shared" si="14"/>
        <v>2</v>
      </c>
      <c r="X125" s="456" t="str">
        <f t="shared" si="15"/>
        <v>-</v>
      </c>
      <c r="Y125" t="s">
        <v>31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0</v>
      </c>
      <c r="V127" s="82"/>
      <c r="W127" s="62">
        <f t="shared" si="14"/>
        <v>0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1</v>
      </c>
      <c r="M129" s="441"/>
      <c r="N129" s="67">
        <v>6</v>
      </c>
      <c r="O129" s="67"/>
      <c r="P129" s="442">
        <v>1</v>
      </c>
      <c r="Q129" s="442">
        <v>1</v>
      </c>
      <c r="R129" s="442">
        <v>1</v>
      </c>
      <c r="S129" s="442">
        <v>1</v>
      </c>
      <c r="T129" s="442">
        <v>0.27</v>
      </c>
      <c r="U129" s="457">
        <f t="shared" ref="U129:U177" si="16">IF($A$1="补货",L129+N129+O129,L129)</f>
        <v>1</v>
      </c>
      <c r="V129" s="68"/>
      <c r="W129" s="458">
        <f t="shared" ref="W129:W136" si="17">U129+V129</f>
        <v>1</v>
      </c>
      <c r="X129" s="459">
        <f t="shared" ref="X129:X136" si="18">IF(T129&gt;0,W129/T129*7,"-")</f>
        <v>25.9259259259259</v>
      </c>
      <c r="Y129" t="s">
        <v>31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1</v>
      </c>
      <c r="M130" s="437"/>
      <c r="N130" s="62">
        <v>15</v>
      </c>
      <c r="O130" s="62"/>
      <c r="P130" s="438">
        <v>1</v>
      </c>
      <c r="Q130" s="438">
        <v>2</v>
      </c>
      <c r="R130" s="438">
        <v>5</v>
      </c>
      <c r="S130" s="438">
        <v>6</v>
      </c>
      <c r="T130" s="438">
        <v>0.56</v>
      </c>
      <c r="U130" s="452">
        <f t="shared" si="16"/>
        <v>1</v>
      </c>
      <c r="V130" s="82"/>
      <c r="W130" s="452">
        <f t="shared" si="17"/>
        <v>1</v>
      </c>
      <c r="X130" s="453">
        <f t="shared" si="18"/>
        <v>12.5</v>
      </c>
      <c r="Y130" t="s">
        <v>31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3</v>
      </c>
      <c r="M131" s="437"/>
      <c r="N131" s="62">
        <v>11</v>
      </c>
      <c r="O131" s="62"/>
      <c r="P131" s="438"/>
      <c r="Q131" s="438"/>
      <c r="R131" s="438">
        <v>2</v>
      </c>
      <c r="S131" s="438">
        <v>3</v>
      </c>
      <c r="T131" s="438">
        <v>0.12</v>
      </c>
      <c r="U131" s="452">
        <f t="shared" si="16"/>
        <v>3</v>
      </c>
      <c r="V131" s="82"/>
      <c r="W131" s="452">
        <f t="shared" si="17"/>
        <v>3</v>
      </c>
      <c r="X131" s="453">
        <f t="shared" si="18"/>
        <v>175</v>
      </c>
      <c r="Y131" t="s">
        <v>31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2</v>
      </c>
      <c r="M132" s="439"/>
      <c r="N132" s="65">
        <v>15</v>
      </c>
      <c r="O132" s="65"/>
      <c r="P132" s="440"/>
      <c r="Q132" s="440">
        <v>2</v>
      </c>
      <c r="R132" s="440">
        <v>5</v>
      </c>
      <c r="S132" s="440">
        <v>5</v>
      </c>
      <c r="T132" s="440">
        <v>0.39</v>
      </c>
      <c r="U132" s="454">
        <f t="shared" si="16"/>
        <v>2</v>
      </c>
      <c r="V132" s="84"/>
      <c r="W132" s="455">
        <f t="shared" si="17"/>
        <v>2</v>
      </c>
      <c r="X132" s="456">
        <f t="shared" si="18"/>
        <v>35.8974358974359</v>
      </c>
      <c r="Y132" t="s">
        <v>31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4</v>
      </c>
      <c r="V133" s="68"/>
      <c r="W133" s="458">
        <f t="shared" si="17"/>
        <v>4</v>
      </c>
      <c r="X133" s="459" t="str">
        <f t="shared" si="18"/>
        <v>-</v>
      </c>
      <c r="Y133" t="s">
        <v>31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4</v>
      </c>
      <c r="V134" s="82"/>
      <c r="W134" s="452">
        <f t="shared" si="17"/>
        <v>4</v>
      </c>
      <c r="X134" s="453" t="str">
        <f t="shared" si="18"/>
        <v>-</v>
      </c>
      <c r="Y134" t="s">
        <v>31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>
        <v>1</v>
      </c>
      <c r="S135" s="438">
        <v>1</v>
      </c>
      <c r="T135" s="438">
        <v>0.05</v>
      </c>
      <c r="U135" s="452">
        <f t="shared" si="16"/>
        <v>2</v>
      </c>
      <c r="V135" s="82"/>
      <c r="W135" s="452">
        <f t="shared" si="17"/>
        <v>2</v>
      </c>
      <c r="X135" s="453">
        <f t="shared" si="18"/>
        <v>280</v>
      </c>
      <c r="Y135" t="s">
        <v>31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5</v>
      </c>
      <c r="V136" s="84"/>
      <c r="W136" s="455">
        <f t="shared" si="17"/>
        <v>5</v>
      </c>
      <c r="X136" s="456" t="str">
        <f t="shared" si="18"/>
        <v>-</v>
      </c>
      <c r="Y136" t="s">
        <v>31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5</v>
      </c>
      <c r="V137" s="68"/>
      <c r="W137" s="458">
        <f t="shared" ref="W137:W189" si="19">U137+V137</f>
        <v>5</v>
      </c>
      <c r="X137" s="459" t="str">
        <f t="shared" ref="X137:X189" si="20">IF(T137&gt;0,W137/T137*7,"-")</f>
        <v>-</v>
      </c>
      <c r="Y137" t="s">
        <v>31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3</v>
      </c>
      <c r="V138" s="82"/>
      <c r="W138" s="452">
        <f t="shared" si="19"/>
        <v>3</v>
      </c>
      <c r="X138" s="453" t="str">
        <f t="shared" si="20"/>
        <v>-</v>
      </c>
      <c r="Y138" t="s">
        <v>31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3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3</v>
      </c>
      <c r="V139" s="82"/>
      <c r="W139" s="452">
        <f t="shared" si="19"/>
        <v>3</v>
      </c>
      <c r="X139" s="453" t="str">
        <f t="shared" si="20"/>
        <v>-</v>
      </c>
      <c r="Y139" t="s">
        <v>31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/>
      <c r="N140" s="65">
        <v>5</v>
      </c>
      <c r="O140" s="65"/>
      <c r="P140" s="440">
        <v>2</v>
      </c>
      <c r="Q140" s="440">
        <v>2</v>
      </c>
      <c r="R140" s="440">
        <v>3</v>
      </c>
      <c r="S140" s="440">
        <v>4</v>
      </c>
      <c r="T140" s="440">
        <v>0.61</v>
      </c>
      <c r="U140" s="454">
        <f t="shared" si="16"/>
        <v>0</v>
      </c>
      <c r="V140" s="84"/>
      <c r="W140" s="455">
        <f t="shared" si="19"/>
        <v>0</v>
      </c>
      <c r="X140" s="456">
        <f t="shared" si="20"/>
        <v>0</v>
      </c>
      <c r="Y140" t="s">
        <v>31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3</v>
      </c>
      <c r="M141" s="441"/>
      <c r="N141" s="67">
        <v>4</v>
      </c>
      <c r="O141" s="67"/>
      <c r="P141" s="442"/>
      <c r="Q141" s="442"/>
      <c r="R141" s="442"/>
      <c r="S141" s="442"/>
      <c r="T141" s="442"/>
      <c r="U141" s="457">
        <f t="shared" si="16"/>
        <v>3</v>
      </c>
      <c r="V141" s="68"/>
      <c r="W141" s="458">
        <f t="shared" si="19"/>
        <v>3</v>
      </c>
      <c r="X141" s="459" t="str">
        <f t="shared" si="20"/>
        <v>-</v>
      </c>
      <c r="Y141" t="s">
        <v>31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>
        <v>1</v>
      </c>
      <c r="O142" s="62"/>
      <c r="P142" s="438"/>
      <c r="Q142" s="438">
        <v>2</v>
      </c>
      <c r="R142" s="438">
        <v>3</v>
      </c>
      <c r="S142" s="438">
        <v>6</v>
      </c>
      <c r="T142" s="438">
        <v>0.34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20.5882352941176</v>
      </c>
      <c r="Y142" t="s">
        <v>31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/>
      <c r="M143" s="437"/>
      <c r="N143" s="62">
        <v>2</v>
      </c>
      <c r="O143" s="62"/>
      <c r="P143" s="438">
        <v>1</v>
      </c>
      <c r="Q143" s="438">
        <v>2</v>
      </c>
      <c r="R143" s="438">
        <v>2</v>
      </c>
      <c r="S143" s="438">
        <v>3</v>
      </c>
      <c r="T143" s="438">
        <v>0.41</v>
      </c>
      <c r="U143" s="452">
        <f t="shared" si="16"/>
        <v>0</v>
      </c>
      <c r="V143" s="82"/>
      <c r="W143" s="452">
        <f t="shared" si="19"/>
        <v>0</v>
      </c>
      <c r="X143" s="453">
        <f t="shared" si="20"/>
        <v>0</v>
      </c>
      <c r="Y143" t="s">
        <v>31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2</v>
      </c>
      <c r="M144" s="439"/>
      <c r="N144" s="65">
        <v>9</v>
      </c>
      <c r="O144" s="65"/>
      <c r="P144" s="440"/>
      <c r="Q144" s="440"/>
      <c r="R144" s="440"/>
      <c r="S144" s="440"/>
      <c r="T144" s="440"/>
      <c r="U144" s="454">
        <f t="shared" si="16"/>
        <v>2</v>
      </c>
      <c r="V144" s="84"/>
      <c r="W144" s="455">
        <f t="shared" si="19"/>
        <v>2</v>
      </c>
      <c r="X144" s="456" t="str">
        <f t="shared" si="20"/>
        <v>-</v>
      </c>
      <c r="Y144" t="s">
        <v>31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4</v>
      </c>
      <c r="V145" s="68"/>
      <c r="W145" s="458">
        <f t="shared" si="19"/>
        <v>4</v>
      </c>
      <c r="X145" s="459" t="str">
        <f t="shared" si="20"/>
        <v>-</v>
      </c>
      <c r="Y145" t="s">
        <v>31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>
        <v>1</v>
      </c>
      <c r="R146" s="438">
        <v>1</v>
      </c>
      <c r="S146" s="438">
        <v>1</v>
      </c>
      <c r="T146" s="438">
        <v>0.12</v>
      </c>
      <c r="U146" s="452">
        <f t="shared" si="16"/>
        <v>5</v>
      </c>
      <c r="V146" s="82"/>
      <c r="W146" s="452">
        <f t="shared" si="19"/>
        <v>5</v>
      </c>
      <c r="X146" s="453">
        <f t="shared" si="20"/>
        <v>291.666666666667</v>
      </c>
      <c r="Y146" t="s">
        <v>31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3</v>
      </c>
      <c r="V147" s="82"/>
      <c r="W147" s="452">
        <f t="shared" si="19"/>
        <v>3</v>
      </c>
      <c r="X147" s="453" t="str">
        <f t="shared" si="20"/>
        <v>-</v>
      </c>
      <c r="Y147" t="s">
        <v>31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6</v>
      </c>
      <c r="V148" s="84"/>
      <c r="W148" s="455">
        <f t="shared" si="19"/>
        <v>6</v>
      </c>
      <c r="X148" s="456">
        <f t="shared" si="20"/>
        <v>350</v>
      </c>
      <c r="Y148" t="s">
        <v>31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4</v>
      </c>
      <c r="V149" s="68"/>
      <c r="W149" s="458">
        <f t="shared" si="19"/>
        <v>4</v>
      </c>
      <c r="X149" s="459" t="str">
        <f t="shared" si="20"/>
        <v>-</v>
      </c>
      <c r="Y149" t="s">
        <v>31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8</v>
      </c>
      <c r="V150" s="82"/>
      <c r="W150" s="452">
        <f t="shared" si="19"/>
        <v>8</v>
      </c>
      <c r="X150" s="453" t="str">
        <f t="shared" si="20"/>
        <v>-</v>
      </c>
      <c r="Y150" t="s">
        <v>31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3</v>
      </c>
      <c r="M151" s="437"/>
      <c r="N151" s="62">
        <v>11</v>
      </c>
      <c r="O151" s="62"/>
      <c r="P151" s="438"/>
      <c r="Q151" s="438"/>
      <c r="R151" s="438"/>
      <c r="S151" s="438"/>
      <c r="T151" s="438"/>
      <c r="U151" s="452">
        <f t="shared" si="16"/>
        <v>3</v>
      </c>
      <c r="V151" s="82"/>
      <c r="W151" s="452">
        <f t="shared" si="19"/>
        <v>3</v>
      </c>
      <c r="X151" s="453" t="str">
        <f t="shared" si="20"/>
        <v>-</v>
      </c>
      <c r="Y151" t="s">
        <v>31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3</v>
      </c>
      <c r="V152" s="84"/>
      <c r="W152" s="455">
        <f t="shared" si="19"/>
        <v>3</v>
      </c>
      <c r="X152" s="456">
        <f t="shared" si="20"/>
        <v>700</v>
      </c>
      <c r="Y152" t="s">
        <v>31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4</v>
      </c>
      <c r="V153" s="68"/>
      <c r="W153" s="458">
        <f t="shared" si="19"/>
        <v>4</v>
      </c>
      <c r="X153" s="459" t="str">
        <f t="shared" si="20"/>
        <v>-</v>
      </c>
      <c r="Y153" t="s">
        <v>31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3</v>
      </c>
      <c r="V154" s="82"/>
      <c r="W154" s="452">
        <f t="shared" si="19"/>
        <v>3</v>
      </c>
      <c r="X154" s="453" t="str">
        <f t="shared" si="20"/>
        <v>-</v>
      </c>
      <c r="Y154" t="s">
        <v>31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5</v>
      </c>
      <c r="V155" s="82"/>
      <c r="W155" s="452">
        <f t="shared" si="19"/>
        <v>5</v>
      </c>
      <c r="X155" s="453" t="str">
        <f t="shared" si="20"/>
        <v>-</v>
      </c>
      <c r="Y155" t="s">
        <v>31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6</v>
      </c>
      <c r="M156" s="439"/>
      <c r="N156" s="65">
        <v>7</v>
      </c>
      <c r="O156" s="65"/>
      <c r="P156" s="440"/>
      <c r="Q156" s="440"/>
      <c r="R156" s="440"/>
      <c r="S156" s="440"/>
      <c r="T156" s="440"/>
      <c r="U156" s="454">
        <f t="shared" si="16"/>
        <v>6</v>
      </c>
      <c r="V156" s="84"/>
      <c r="W156" s="455">
        <f t="shared" si="19"/>
        <v>6</v>
      </c>
      <c r="X156" s="456" t="str">
        <f t="shared" si="20"/>
        <v>-</v>
      </c>
      <c r="Y156" t="s">
        <v>31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4</v>
      </c>
      <c r="V157" s="68"/>
      <c r="W157" s="458">
        <f t="shared" si="19"/>
        <v>4</v>
      </c>
      <c r="X157" s="459" t="str">
        <f t="shared" si="20"/>
        <v>-</v>
      </c>
      <c r="Y157" t="s">
        <v>31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>
        <v>1</v>
      </c>
      <c r="S158" s="438">
        <v>1</v>
      </c>
      <c r="T158" s="438">
        <v>0.05</v>
      </c>
      <c r="U158" s="452">
        <f t="shared" si="16"/>
        <v>2</v>
      </c>
      <c r="V158" s="82"/>
      <c r="W158" s="452">
        <f t="shared" si="19"/>
        <v>2</v>
      </c>
      <c r="X158" s="453">
        <f t="shared" si="20"/>
        <v>280</v>
      </c>
      <c r="Y158" t="s">
        <v>31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4</v>
      </c>
      <c r="V159" s="82"/>
      <c r="W159" s="452">
        <f t="shared" si="19"/>
        <v>4</v>
      </c>
      <c r="X159" s="453" t="str">
        <f t="shared" si="20"/>
        <v>-</v>
      </c>
      <c r="Y159" t="s">
        <v>31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5</v>
      </c>
      <c r="V160" s="84"/>
      <c r="W160" s="455">
        <f t="shared" si="19"/>
        <v>5</v>
      </c>
      <c r="X160" s="456" t="str">
        <f t="shared" si="20"/>
        <v>-</v>
      </c>
      <c r="Y160" t="s">
        <v>31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4</v>
      </c>
      <c r="V161" s="68"/>
      <c r="W161" s="458">
        <f t="shared" si="19"/>
        <v>4</v>
      </c>
      <c r="X161" s="459" t="str">
        <f t="shared" si="20"/>
        <v>-</v>
      </c>
      <c r="Y161" t="s">
        <v>31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</v>
      </c>
      <c r="V162" s="82"/>
      <c r="W162" s="452">
        <f t="shared" si="19"/>
        <v>1</v>
      </c>
      <c r="X162" s="453" t="str">
        <f t="shared" si="20"/>
        <v>-</v>
      </c>
      <c r="Y162" t="s">
        <v>31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>
        <v>1</v>
      </c>
      <c r="S163" s="438">
        <v>1</v>
      </c>
      <c r="T163" s="438">
        <v>0.05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31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>
        <v>1</v>
      </c>
      <c r="S164" s="440">
        <v>1</v>
      </c>
      <c r="T164" s="440">
        <v>0.05</v>
      </c>
      <c r="U164" s="454">
        <f t="shared" si="16"/>
        <v>2</v>
      </c>
      <c r="V164" s="84"/>
      <c r="W164" s="455">
        <f t="shared" si="19"/>
        <v>2</v>
      </c>
      <c r="X164" s="456">
        <f t="shared" si="20"/>
        <v>280</v>
      </c>
      <c r="Y164" t="s">
        <v>31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>
        <v>1</v>
      </c>
      <c r="Q165" s="442">
        <v>1</v>
      </c>
      <c r="R165" s="442">
        <v>1</v>
      </c>
      <c r="S165" s="442">
        <v>1</v>
      </c>
      <c r="T165" s="442">
        <v>0.27</v>
      </c>
      <c r="U165" s="457">
        <f t="shared" si="16"/>
        <v>2</v>
      </c>
      <c r="V165" s="68"/>
      <c r="W165" s="458">
        <f t="shared" si="19"/>
        <v>2</v>
      </c>
      <c r="X165" s="459">
        <f t="shared" si="20"/>
        <v>51.8518518518518</v>
      </c>
      <c r="Y165" t="s">
        <v>31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2</v>
      </c>
      <c r="V166" s="82"/>
      <c r="W166" s="452">
        <f t="shared" si="19"/>
        <v>2</v>
      </c>
      <c r="X166" s="453" t="str">
        <f t="shared" si="20"/>
        <v>-</v>
      </c>
      <c r="Y166" t="s">
        <v>31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3</v>
      </c>
      <c r="V167" s="84"/>
      <c r="W167" s="455">
        <f t="shared" si="19"/>
        <v>3</v>
      </c>
      <c r="X167" s="456" t="str">
        <f t="shared" si="20"/>
        <v>-</v>
      </c>
      <c r="Y167" t="s">
        <v>31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4</v>
      </c>
      <c r="V168" s="68"/>
      <c r="W168" s="458">
        <f t="shared" si="19"/>
        <v>4</v>
      </c>
      <c r="X168" s="459" t="str">
        <f t="shared" si="20"/>
        <v>-</v>
      </c>
      <c r="Y168" t="s">
        <v>31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>
        <v>1</v>
      </c>
      <c r="M169" s="437"/>
      <c r="N169" s="62">
        <v>1</v>
      </c>
      <c r="O169" s="62"/>
      <c r="P169" s="438">
        <v>1</v>
      </c>
      <c r="Q169" s="438">
        <v>1</v>
      </c>
      <c r="R169" s="438">
        <v>3</v>
      </c>
      <c r="S169" s="438">
        <v>4</v>
      </c>
      <c r="T169" s="438">
        <v>0.74</v>
      </c>
      <c r="U169" s="452">
        <f t="shared" si="16"/>
        <v>1</v>
      </c>
      <c r="V169" s="82"/>
      <c r="W169" s="452">
        <f t="shared" si="19"/>
        <v>1</v>
      </c>
      <c r="X169" s="453">
        <f t="shared" si="20"/>
        <v>9.45945945945946</v>
      </c>
      <c r="Y169" t="s">
        <v>31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2</v>
      </c>
      <c r="M170" s="439"/>
      <c r="N170" s="65">
        <v>11</v>
      </c>
      <c r="O170" s="65"/>
      <c r="P170" s="440"/>
      <c r="Q170" s="440"/>
      <c r="R170" s="440"/>
      <c r="S170" s="440"/>
      <c r="T170" s="440"/>
      <c r="U170" s="454">
        <f t="shared" si="16"/>
        <v>2</v>
      </c>
      <c r="V170" s="84"/>
      <c r="W170" s="455">
        <f t="shared" si="19"/>
        <v>2</v>
      </c>
      <c r="X170" s="456" t="str">
        <f t="shared" si="20"/>
        <v>-</v>
      </c>
      <c r="Y170" t="s">
        <v>31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4</v>
      </c>
      <c r="V171" s="68"/>
      <c r="W171" s="458">
        <f t="shared" si="19"/>
        <v>4</v>
      </c>
      <c r="X171" s="459" t="str">
        <f t="shared" si="20"/>
        <v>-</v>
      </c>
      <c r="Y171" t="s">
        <v>31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2</v>
      </c>
      <c r="V172" s="82"/>
      <c r="W172" s="452">
        <f t="shared" si="19"/>
        <v>2</v>
      </c>
      <c r="X172" s="453" t="str">
        <f t="shared" si="20"/>
        <v>-</v>
      </c>
      <c r="Y172" t="s">
        <v>31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2</v>
      </c>
      <c r="V173" s="84"/>
      <c r="W173" s="455">
        <f t="shared" si="19"/>
        <v>2</v>
      </c>
      <c r="X173" s="456" t="str">
        <f t="shared" si="20"/>
        <v>-</v>
      </c>
      <c r="Y173" t="s">
        <v>31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2</v>
      </c>
      <c r="R174" s="442">
        <v>2</v>
      </c>
      <c r="S174" s="442">
        <v>2</v>
      </c>
      <c r="T174" s="442">
        <v>0.24</v>
      </c>
      <c r="U174" s="457">
        <f t="shared" si="16"/>
        <v>4</v>
      </c>
      <c r="V174" s="68"/>
      <c r="W174" s="458">
        <f t="shared" si="19"/>
        <v>4</v>
      </c>
      <c r="X174" s="459">
        <f t="shared" si="20"/>
        <v>116.666666666667</v>
      </c>
      <c r="Y174" t="s">
        <v>31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2</v>
      </c>
      <c r="V175" s="82"/>
      <c r="W175" s="452">
        <f t="shared" si="19"/>
        <v>2</v>
      </c>
      <c r="X175" s="453" t="str">
        <f t="shared" si="20"/>
        <v>-</v>
      </c>
      <c r="Y175" t="s">
        <v>31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2</v>
      </c>
      <c r="V176" s="84"/>
      <c r="W176" s="455">
        <f t="shared" si="19"/>
        <v>2</v>
      </c>
      <c r="X176" s="456" t="str">
        <f t="shared" si="20"/>
        <v>-</v>
      </c>
      <c r="Y176" t="s">
        <v>31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2</v>
      </c>
      <c r="V177" s="68"/>
      <c r="W177" s="458">
        <f t="shared" si="19"/>
        <v>2</v>
      </c>
      <c r="X177" s="459" t="str">
        <f t="shared" si="20"/>
        <v>-</v>
      </c>
      <c r="Y177" t="s">
        <v>31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3</v>
      </c>
      <c r="V178" s="82"/>
      <c r="W178" s="452">
        <f t="shared" si="19"/>
        <v>3</v>
      </c>
      <c r="X178" s="453" t="str">
        <f t="shared" si="20"/>
        <v>-</v>
      </c>
      <c r="Y178" t="s">
        <v>31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3</v>
      </c>
      <c r="V179" s="84"/>
      <c r="W179" s="455">
        <f t="shared" si="19"/>
        <v>3</v>
      </c>
      <c r="X179" s="456" t="str">
        <f t="shared" si="20"/>
        <v>-</v>
      </c>
      <c r="Y179" t="s">
        <v>31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0</v>
      </c>
      <c r="V183" s="68"/>
      <c r="W183" s="458">
        <f t="shared" si="19"/>
        <v>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0</v>
      </c>
      <c r="V184" s="82"/>
      <c r="W184" s="452">
        <f t="shared" si="19"/>
        <v>0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0</v>
      </c>
      <c r="V185" s="82"/>
      <c r="W185" s="452">
        <f t="shared" si="19"/>
        <v>0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0</v>
      </c>
      <c r="V186" s="84"/>
      <c r="W186" s="455">
        <f t="shared" si="19"/>
        <v>0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75" t="s">
        <v>793</v>
      </c>
      <c r="K187" s="275">
        <v>1280</v>
      </c>
      <c r="L187" s="495"/>
      <c r="M187" s="495"/>
      <c r="N187" s="275"/>
      <c r="O187" s="275">
        <v>10</v>
      </c>
      <c r="P187" s="496"/>
      <c r="Q187" s="496">
        <v>7</v>
      </c>
      <c r="R187" s="496">
        <v>16</v>
      </c>
      <c r="S187" s="496">
        <v>20</v>
      </c>
      <c r="T187" s="497">
        <v>1.36</v>
      </c>
      <c r="U187" s="498">
        <f t="shared" si="21"/>
        <v>0</v>
      </c>
      <c r="V187" s="498"/>
      <c r="W187" s="500">
        <f t="shared" si="19"/>
        <v>0</v>
      </c>
      <c r="X187" s="499">
        <f t="shared" si="20"/>
        <v>0</v>
      </c>
      <c r="Y187" t="s">
        <v>31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75" t="s">
        <v>794</v>
      </c>
      <c r="K188" s="275">
        <v>1280</v>
      </c>
      <c r="L188" s="495">
        <v>3</v>
      </c>
      <c r="M188" s="495"/>
      <c r="N188" s="275"/>
      <c r="O188" s="275">
        <v>8</v>
      </c>
      <c r="P188" s="496">
        <v>1</v>
      </c>
      <c r="Q188" s="496">
        <v>7</v>
      </c>
      <c r="R188" s="496">
        <v>11</v>
      </c>
      <c r="S188" s="496">
        <v>12</v>
      </c>
      <c r="T188" s="497">
        <v>1.21</v>
      </c>
      <c r="U188" s="498">
        <f t="shared" si="21"/>
        <v>3</v>
      </c>
      <c r="V188" s="498"/>
      <c r="W188" s="500">
        <f t="shared" si="19"/>
        <v>3</v>
      </c>
      <c r="X188" s="499">
        <f t="shared" si="20"/>
        <v>17.3553719008264</v>
      </c>
      <c r="Y188" t="s">
        <v>31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>
        <v>1</v>
      </c>
      <c r="Q189" s="496">
        <v>3</v>
      </c>
      <c r="R189" s="496">
        <v>3</v>
      </c>
      <c r="S189" s="496">
        <v>4</v>
      </c>
      <c r="T189" s="497">
        <v>0.53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39.622641509434</v>
      </c>
      <c r="Y189" t="s">
        <v>31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CA18" sqref="CA18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14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17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3</v>
      </c>
      <c r="M6" s="100">
        <f t="shared" si="0"/>
        <v>30.6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17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17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17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17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17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17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17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17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17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17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17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17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17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17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17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17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17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17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17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17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17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17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17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17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17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17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17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17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17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17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19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17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17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18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19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20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17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17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18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19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17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18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19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20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17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18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19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20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17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18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19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20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17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18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19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20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17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18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19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20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17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19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20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17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19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20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17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19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20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17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19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20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17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18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19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17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18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19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17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18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19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17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18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17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18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19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17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18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19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20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181</v>
      </c>
      <c r="I187" s="275" t="s">
        <v>181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181</v>
      </c>
      <c r="I188" s="275" t="s">
        <v>181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181</v>
      </c>
      <c r="I189" s="275" t="s">
        <v>181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3</v>
      </c>
      <c r="M190" s="283">
        <f>SUM(M4:M189)</f>
        <v>30.6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17</v>
      </c>
      <c r="L195" s="286" t="s">
        <v>18</v>
      </c>
      <c r="M195" s="286" t="s">
        <v>19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A18" sqref="CA1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11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155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25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6</v>
      </c>
      <c r="K7" s="33">
        <v>13</v>
      </c>
      <c r="L7" s="33"/>
      <c r="M7" s="33">
        <v>2</v>
      </c>
      <c r="N7" s="33">
        <v>2</v>
      </c>
      <c r="O7" s="33">
        <v>4</v>
      </c>
      <c r="P7" s="33">
        <v>5</v>
      </c>
      <c r="Q7" s="43">
        <v>0.66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137.878787878788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155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25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>
        <v>2</v>
      </c>
      <c r="Q11" s="344">
        <v>0.03</v>
      </c>
      <c r="R11" s="345">
        <f>IF($A$1="补货",IF(V11="FBA",I11,0)+K11+L11,IF(V11="FBA",I11,J11))</f>
        <v>0</v>
      </c>
      <c r="S11" s="346"/>
      <c r="T11" s="346">
        <f t="shared" si="0"/>
        <v>0</v>
      </c>
      <c r="U11" s="329">
        <f t="shared" si="1"/>
        <v>0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8</v>
      </c>
      <c r="K13" s="33"/>
      <c r="L13" s="33"/>
      <c r="M13" s="33">
        <v>2</v>
      </c>
      <c r="N13" s="33">
        <v>3</v>
      </c>
      <c r="O13" s="33">
        <v>3</v>
      </c>
      <c r="P13" s="33">
        <v>4</v>
      </c>
      <c r="Q13" s="43">
        <v>0.68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22</v>
      </c>
      <c r="K15" s="33"/>
      <c r="L15" s="33"/>
      <c r="M15" s="33"/>
      <c r="N15" s="33"/>
      <c r="O15" s="33">
        <v>2</v>
      </c>
      <c r="P15" s="33">
        <v>3</v>
      </c>
      <c r="Q15" s="43">
        <v>0.12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24</v>
      </c>
      <c r="K16" s="39"/>
      <c r="L16" s="39"/>
      <c r="M16" s="39"/>
      <c r="N16" s="39">
        <v>1</v>
      </c>
      <c r="O16" s="39">
        <v>1</v>
      </c>
      <c r="P16" s="39">
        <v>3</v>
      </c>
      <c r="Q16" s="48">
        <v>0.15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147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147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147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9</v>
      </c>
      <c r="Q20" s="349">
        <v>0.25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3</v>
      </c>
      <c r="O21" s="335">
        <v>3</v>
      </c>
      <c r="P21" s="335">
        <v>4</v>
      </c>
      <c r="Q21" s="353">
        <v>0.38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>
        <v>1</v>
      </c>
      <c r="N23" s="33">
        <v>2</v>
      </c>
      <c r="O23" s="33">
        <v>4</v>
      </c>
      <c r="P23" s="33">
        <v>4</v>
      </c>
      <c r="Q23" s="43">
        <v>0.49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35</v>
      </c>
      <c r="K24" s="33"/>
      <c r="L24" s="33"/>
      <c r="M24" s="33"/>
      <c r="N24" s="33">
        <v>2</v>
      </c>
      <c r="O24" s="33">
        <v>3</v>
      </c>
      <c r="P24" s="33">
        <v>3</v>
      </c>
      <c r="Q24" s="43">
        <v>0.29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20</v>
      </c>
      <c r="K25" s="39"/>
      <c r="L25" s="39"/>
      <c r="M25" s="39"/>
      <c r="N25" s="39"/>
      <c r="O25" s="39">
        <v>3</v>
      </c>
      <c r="P25" s="39">
        <v>5</v>
      </c>
      <c r="Q25" s="48">
        <v>0.18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110</v>
      </c>
      <c r="K28" s="33"/>
      <c r="L28" s="33"/>
      <c r="M28" s="33"/>
      <c r="N28" s="33">
        <v>1</v>
      </c>
      <c r="O28" s="33">
        <v>4</v>
      </c>
      <c r="P28" s="33">
        <v>10</v>
      </c>
      <c r="Q28" s="43">
        <v>0.37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>
        <v>3</v>
      </c>
      <c r="N29" s="33">
        <v>8</v>
      </c>
      <c r="O29" s="33">
        <v>13</v>
      </c>
      <c r="P29" s="33">
        <v>16</v>
      </c>
      <c r="Q29" s="43">
        <v>2.06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147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147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147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147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25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147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>
        <v>2</v>
      </c>
      <c r="Q39" s="43">
        <v>0.03</v>
      </c>
      <c r="R39" s="44">
        <f>IF($A$1="补货",IF(V39="FBA",I39,0)+K39+L39,IF(V39="FBA",I39,J39))</f>
        <v>14</v>
      </c>
      <c r="S39" s="45"/>
      <c r="T39" s="45">
        <f t="shared" si="2"/>
        <v>14</v>
      </c>
      <c r="U39" s="33">
        <f t="shared" si="3"/>
        <v>3266.66666666667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33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>
        <v>1</v>
      </c>
      <c r="P40" s="33">
        <v>1</v>
      </c>
      <c r="Q40" s="43">
        <v>0.05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25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33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155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25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147</v>
      </c>
      <c r="F47" s="9"/>
      <c r="G47" s="10" t="s">
        <v>976</v>
      </c>
      <c r="H47" s="11">
        <v>780</v>
      </c>
      <c r="I47" s="31"/>
      <c r="J47" s="32">
        <v>3</v>
      </c>
      <c r="K47" s="33"/>
      <c r="L47" s="33"/>
      <c r="M47" s="33"/>
      <c r="N47" s="33"/>
      <c r="O47" s="33">
        <v>1</v>
      </c>
      <c r="P47" s="33">
        <v>1</v>
      </c>
      <c r="Q47" s="43">
        <v>0.05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33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>
        <v>3</v>
      </c>
      <c r="Q48" s="43">
        <v>0.05</v>
      </c>
      <c r="R48" s="44">
        <f>IF($A$1="补货",IF(V48="FBA",I48,0)+K48+L48,IF(V48="FBA",I48,J48))</f>
        <v>0</v>
      </c>
      <c r="S48" s="45"/>
      <c r="T48" s="45">
        <f t="shared" si="2"/>
        <v>0</v>
      </c>
      <c r="U48" s="33">
        <f t="shared" si="3"/>
        <v>0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155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132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25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147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33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25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33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25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139</v>
      </c>
      <c r="F60" s="321"/>
      <c r="G60" s="322" t="s">
        <v>1015</v>
      </c>
      <c r="H60" s="323">
        <v>999</v>
      </c>
      <c r="I60" s="336">
        <v>42</v>
      </c>
      <c r="J60" s="337"/>
      <c r="K60" s="338">
        <v>157</v>
      </c>
      <c r="L60" s="338"/>
      <c r="M60" s="338">
        <v>2</v>
      </c>
      <c r="N60" s="338">
        <v>2</v>
      </c>
      <c r="O60" s="338">
        <v>3</v>
      </c>
      <c r="P60" s="338">
        <v>3</v>
      </c>
      <c r="Q60" s="357">
        <v>0.59</v>
      </c>
      <c r="R60" s="358">
        <f>IF($A$1="补货",IF(V60="FBA",I60,0)+K60+L60,IF(V60="FBA",I60,J60))</f>
        <v>199</v>
      </c>
      <c r="S60" s="359"/>
      <c r="T60" s="359">
        <f t="shared" si="2"/>
        <v>199</v>
      </c>
      <c r="U60" s="338">
        <f t="shared" si="3"/>
        <v>2361.01694915254</v>
      </c>
      <c r="V60" s="360" t="s">
        <v>31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>IF($A$1="补货",IF(V62="FBA",I62,0)+K62+L62,IF(V62="FBA",I62,J62))</f>
        <v>0</v>
      </c>
      <c r="S62" s="45"/>
      <c r="T62" s="45">
        <f t="shared" si="2"/>
        <v>0</v>
      </c>
      <c r="U62" s="33">
        <f t="shared" si="3"/>
        <v>0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7</v>
      </c>
      <c r="K67" s="33">
        <v>12</v>
      </c>
      <c r="L67" s="33"/>
      <c r="M67" s="33"/>
      <c r="N67" s="33"/>
      <c r="O67" s="33"/>
      <c r="P67" s="33"/>
      <c r="Q67" s="43"/>
      <c r="R67" s="44">
        <f>IF($A$1="补货",IF(V67="FBA",I67,0)+K67+L67,IF(V67="FBA",I67,J67))</f>
        <v>12</v>
      </c>
      <c r="S67" s="45"/>
      <c r="T67" s="45">
        <f t="shared" si="2"/>
        <v>12</v>
      </c>
      <c r="U67" s="33" t="str">
        <f t="shared" si="3"/>
        <v>-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147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>
        <v>1</v>
      </c>
      <c r="N68" s="33">
        <v>1</v>
      </c>
      <c r="O68" s="33">
        <v>2</v>
      </c>
      <c r="P68" s="33">
        <v>2</v>
      </c>
      <c r="Q68" s="43">
        <v>0.32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33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>
        <v>2</v>
      </c>
      <c r="N69" s="33">
        <v>5</v>
      </c>
      <c r="O69" s="33">
        <v>5</v>
      </c>
      <c r="P69" s="33">
        <v>9</v>
      </c>
      <c r="Q69" s="43">
        <v>0.97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1039.17525773196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>
        <v>1</v>
      </c>
      <c r="Q70" s="43">
        <v>0.02</v>
      </c>
      <c r="R70" s="44">
        <f>IF($A$1="补货",IF(V70="FBA",I70,0)+K70+L70,IF(V70="FBA",I70,J70))</f>
        <v>28</v>
      </c>
      <c r="S70" s="45"/>
      <c r="T70" s="45">
        <f t="shared" si="2"/>
        <v>28</v>
      </c>
      <c r="U70" s="33">
        <f t="shared" si="3"/>
        <v>9800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2</v>
      </c>
      <c r="Q71" s="48">
        <v>0.07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33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5</v>
      </c>
      <c r="P76" s="329">
        <v>5</v>
      </c>
      <c r="Q76" s="344">
        <v>0.39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>
        <v>1</v>
      </c>
      <c r="Q77" s="43">
        <v>0.02</v>
      </c>
      <c r="R77" s="44">
        <f>IF($A$1="补货",IF(V77="FBA",I77,0)+K77+L77,IF(V77="FBA",I77,J77))</f>
        <v>0</v>
      </c>
      <c r="S77" s="45"/>
      <c r="T77" s="45">
        <f t="shared" si="4"/>
        <v>0</v>
      </c>
      <c r="U77" s="33">
        <f t="shared" si="5"/>
        <v>0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147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>
        <v>2</v>
      </c>
      <c r="N80" s="33">
        <v>2</v>
      </c>
      <c r="O80" s="33">
        <v>3</v>
      </c>
      <c r="P80" s="33">
        <v>8</v>
      </c>
      <c r="Q80" s="43">
        <v>0.67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522.388059701492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147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>
        <v>1</v>
      </c>
      <c r="O82" s="33">
        <v>2</v>
      </c>
      <c r="P82" s="33">
        <v>3</v>
      </c>
      <c r="Q82" s="43">
        <v>0.19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1584.21052631579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>
        <v>1</v>
      </c>
      <c r="N84" s="329">
        <v>1</v>
      </c>
      <c r="O84" s="329">
        <v>3</v>
      </c>
      <c r="P84" s="329">
        <v>4</v>
      </c>
      <c r="Q84" s="344">
        <v>0.39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1615.38461538462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>
        <v>2</v>
      </c>
      <c r="P87" s="33">
        <v>2</v>
      </c>
      <c r="Q87" s="43">
        <v>0.1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1890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147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147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147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147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31</v>
      </c>
    </row>
    <row r="105" customHeight="1" spans="2:22">
      <c r="B105" s="15"/>
      <c r="C105" s="290" t="s">
        <v>1163</v>
      </c>
      <c r="D105" s="291" t="s">
        <v>1164</v>
      </c>
      <c r="E105" s="291" t="s">
        <v>147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31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31</v>
      </c>
    </row>
    <row r="107" customHeight="1" spans="2:22">
      <c r="B107" s="300"/>
      <c r="C107" s="301" t="s">
        <v>1169</v>
      </c>
      <c r="D107" s="302" t="s">
        <v>1170</v>
      </c>
      <c r="E107" s="302" t="s">
        <v>147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31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8</v>
      </c>
      <c r="J108" s="337"/>
      <c r="K108" s="338">
        <v>15</v>
      </c>
      <c r="L108" s="338"/>
      <c r="M108" s="338">
        <v>2</v>
      </c>
      <c r="N108" s="338">
        <v>13</v>
      </c>
      <c r="O108" s="338">
        <v>22</v>
      </c>
      <c r="P108" s="338">
        <v>34</v>
      </c>
      <c r="Q108" s="357">
        <v>2.51</v>
      </c>
      <c r="R108" s="358">
        <f>IF($A$1="补货",IF(V108="FBA",I108,0)+K108+L108,IF(V108="FBA",I108,J108))</f>
        <v>23</v>
      </c>
      <c r="S108" s="359"/>
      <c r="T108" s="359">
        <f t="shared" si="4"/>
        <v>23</v>
      </c>
      <c r="U108" s="338">
        <f t="shared" si="5"/>
        <v>64.1434262948207</v>
      </c>
      <c r="V108" s="360" t="s">
        <v>31</v>
      </c>
    </row>
    <row r="109" customHeight="1" spans="2:22">
      <c r="B109" s="293"/>
      <c r="C109" s="294" t="s">
        <v>1175</v>
      </c>
      <c r="D109" s="295" t="s">
        <v>1176</v>
      </c>
      <c r="E109" s="295" t="s">
        <v>25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>
        <v>1</v>
      </c>
      <c r="O109" s="329">
        <v>1</v>
      </c>
      <c r="P109" s="329">
        <v>1</v>
      </c>
      <c r="Q109" s="344">
        <v>0.12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2100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147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140</v>
      </c>
      <c r="F111" s="18"/>
      <c r="G111" s="292" t="s">
        <v>1183</v>
      </c>
      <c r="H111" s="20">
        <v>698</v>
      </c>
      <c r="I111" s="34"/>
      <c r="J111" s="35">
        <v>16</v>
      </c>
      <c r="K111" s="36">
        <v>69</v>
      </c>
      <c r="L111" s="36"/>
      <c r="M111" s="36"/>
      <c r="N111" s="36"/>
      <c r="O111" s="36"/>
      <c r="P111" s="36">
        <v>1</v>
      </c>
      <c r="Q111" s="341">
        <v>0.02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24150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155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25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140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>
        <v>1</v>
      </c>
      <c r="Q114" s="48">
        <v>0.02</v>
      </c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>
        <f t="shared" si="5"/>
        <v>35000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147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/>
      <c r="O115" s="335"/>
      <c r="P115" s="335"/>
      <c r="Q115" s="353"/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 t="str">
        <f t="shared" si="5"/>
        <v>-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140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>
        <v>1</v>
      </c>
      <c r="N116" s="36">
        <v>2</v>
      </c>
      <c r="O116" s="36">
        <v>2</v>
      </c>
      <c r="P116" s="36">
        <v>2</v>
      </c>
      <c r="Q116" s="341">
        <v>0.39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>
        <v>1</v>
      </c>
      <c r="N121" s="39">
        <v>1</v>
      </c>
      <c r="O121" s="39">
        <v>1</v>
      </c>
      <c r="P121" s="39">
        <v>1</v>
      </c>
      <c r="Q121" s="48">
        <v>0.27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147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140</v>
      </c>
      <c r="F123" s="18"/>
      <c r="G123" s="292" t="s">
        <v>1224</v>
      </c>
      <c r="H123" s="20">
        <v>999</v>
      </c>
      <c r="I123" s="34"/>
      <c r="J123" s="35">
        <v>13</v>
      </c>
      <c r="K123" s="36">
        <v>15</v>
      </c>
      <c r="L123" s="36"/>
      <c r="M123" s="36">
        <v>1</v>
      </c>
      <c r="N123" s="36">
        <v>1</v>
      </c>
      <c r="O123" s="36">
        <v>2</v>
      </c>
      <c r="P123" s="36">
        <v>2</v>
      </c>
      <c r="Q123" s="341">
        <v>0.32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328.125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/>
      <c r="J124" s="328">
        <v>5</v>
      </c>
      <c r="K124" s="329">
        <v>9</v>
      </c>
      <c r="L124" s="329"/>
      <c r="M124" s="329">
        <v>5</v>
      </c>
      <c r="N124" s="329">
        <v>8</v>
      </c>
      <c r="O124" s="329">
        <v>15</v>
      </c>
      <c r="P124" s="329">
        <v>17</v>
      </c>
      <c r="Q124" s="344">
        <v>2.1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30</v>
      </c>
      <c r="V124" s="347" t="s">
        <v>523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2</v>
      </c>
      <c r="J125" s="32"/>
      <c r="K125" s="33">
        <v>-16</v>
      </c>
      <c r="L125" s="33"/>
      <c r="M125" s="33">
        <v>3</v>
      </c>
      <c r="N125" s="33">
        <v>8</v>
      </c>
      <c r="O125" s="33">
        <v>14</v>
      </c>
      <c r="P125" s="33">
        <v>20</v>
      </c>
      <c r="Q125" s="43">
        <v>1.81</v>
      </c>
      <c r="R125" s="44">
        <f>IF($A$1="补货",IF(V125="FBA",I125,0)+K125+L125,IF(V125="FBA",I125,J125))</f>
        <v>-14</v>
      </c>
      <c r="S125" s="45"/>
      <c r="T125" s="45">
        <f t="shared" si="4"/>
        <v>-14</v>
      </c>
      <c r="U125" s="33">
        <f t="shared" si="5"/>
        <v>-54.1436464088398</v>
      </c>
      <c r="V125" s="46" t="s">
        <v>31</v>
      </c>
    </row>
    <row r="126" customHeight="1" spans="2:22">
      <c r="B126" s="299"/>
      <c r="C126" s="7" t="s">
        <v>1233</v>
      </c>
      <c r="D126" s="8" t="s">
        <v>1234</v>
      </c>
      <c r="E126" s="8" t="s">
        <v>147</v>
      </c>
      <c r="F126" s="9"/>
      <c r="G126" s="10" t="s">
        <v>1235</v>
      </c>
      <c r="H126" s="11">
        <v>1480</v>
      </c>
      <c r="I126" s="31">
        <v>3</v>
      </c>
      <c r="J126" s="32"/>
      <c r="K126" s="33">
        <v>86</v>
      </c>
      <c r="L126" s="33"/>
      <c r="M126" s="33">
        <v>3</v>
      </c>
      <c r="N126" s="33">
        <v>6</v>
      </c>
      <c r="O126" s="33">
        <v>9</v>
      </c>
      <c r="P126" s="33">
        <v>18</v>
      </c>
      <c r="Q126" s="43">
        <v>1.82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342.307692307692</v>
      </c>
      <c r="V126" s="46" t="s">
        <v>31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/>
      <c r="J127" s="38">
        <v>20</v>
      </c>
      <c r="K127" s="39">
        <v>163</v>
      </c>
      <c r="L127" s="39"/>
      <c r="M127" s="39">
        <v>1</v>
      </c>
      <c r="N127" s="39">
        <v>8</v>
      </c>
      <c r="O127" s="39">
        <v>17</v>
      </c>
      <c r="P127" s="39">
        <v>29</v>
      </c>
      <c r="Q127" s="48">
        <v>1.76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648.295454545455</v>
      </c>
      <c r="V127" s="51" t="s">
        <v>523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20</v>
      </c>
      <c r="J128" s="328"/>
      <c r="K128" s="329">
        <v>41</v>
      </c>
      <c r="L128" s="329"/>
      <c r="M128" s="329"/>
      <c r="N128" s="329"/>
      <c r="O128" s="329"/>
      <c r="P128" s="329"/>
      <c r="Q128" s="344"/>
      <c r="R128" s="345">
        <f>IF($A$1="补货",IF(V128="FBA",I128,0)+K128+L128,IF(V128="FBA",I128,J128))</f>
        <v>61</v>
      </c>
      <c r="S128" s="346"/>
      <c r="T128" s="346">
        <f t="shared" ref="T128:T145" si="6">R128+S128</f>
        <v>61</v>
      </c>
      <c r="U128" s="329" t="str">
        <f t="shared" ref="U128:U145" si="7">IF(Q128&gt;0,T128/Q128*7,"-")</f>
        <v>-</v>
      </c>
      <c r="V128" s="347" t="s">
        <v>31</v>
      </c>
    </row>
    <row r="129" customHeight="1" spans="2:22">
      <c r="B129" s="299"/>
      <c r="C129" s="7" t="s">
        <v>1243</v>
      </c>
      <c r="D129" s="8" t="s">
        <v>1244</v>
      </c>
      <c r="E129" s="8" t="s">
        <v>25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14</v>
      </c>
      <c r="P129" s="33">
        <v>18</v>
      </c>
      <c r="Q129" s="43">
        <v>1.41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312.765957446809</v>
      </c>
      <c r="V129" s="46" t="s">
        <v>31</v>
      </c>
    </row>
    <row r="130" customHeight="1" spans="2:22">
      <c r="B130" s="299"/>
      <c r="C130" s="7" t="s">
        <v>1246</v>
      </c>
      <c r="D130" s="8" t="s">
        <v>1247</v>
      </c>
      <c r="E130" s="8" t="s">
        <v>147</v>
      </c>
      <c r="F130" s="9"/>
      <c r="G130" s="10" t="s">
        <v>1248</v>
      </c>
      <c r="H130" s="11">
        <v>798</v>
      </c>
      <c r="I130" s="31">
        <v>29</v>
      </c>
      <c r="J130" s="32"/>
      <c r="K130" s="33">
        <v>125</v>
      </c>
      <c r="L130" s="33"/>
      <c r="M130" s="33">
        <v>18</v>
      </c>
      <c r="N130" s="33">
        <v>47</v>
      </c>
      <c r="O130" s="33">
        <v>71</v>
      </c>
      <c r="P130" s="33">
        <v>103</v>
      </c>
      <c r="Q130" s="43">
        <v>11.48</v>
      </c>
      <c r="R130" s="44">
        <f>IF($A$1="补货",IF(V130="FBA",I130,0)+K130+L130,IF(V130="FBA",I130,J130))</f>
        <v>154</v>
      </c>
      <c r="S130" s="45"/>
      <c r="T130" s="45">
        <f t="shared" si="6"/>
        <v>154</v>
      </c>
      <c r="U130" s="33">
        <f t="shared" si="7"/>
        <v>93.9024390243902</v>
      </c>
      <c r="V130" s="46" t="s">
        <v>31</v>
      </c>
    </row>
    <row r="131" customHeight="1" spans="2:22">
      <c r="B131" s="299"/>
      <c r="C131" s="7" t="s">
        <v>1249</v>
      </c>
      <c r="D131" s="8" t="s">
        <v>1250</v>
      </c>
      <c r="E131" s="8" t="s">
        <v>140</v>
      </c>
      <c r="F131" s="9"/>
      <c r="G131" s="10" t="s">
        <v>1251</v>
      </c>
      <c r="H131" s="11">
        <v>798</v>
      </c>
      <c r="I131" s="31">
        <v>18</v>
      </c>
      <c r="J131" s="32"/>
      <c r="K131" s="33">
        <v>65</v>
      </c>
      <c r="L131" s="33"/>
      <c r="M131" s="33">
        <v>6</v>
      </c>
      <c r="N131" s="33">
        <v>19</v>
      </c>
      <c r="O131" s="33">
        <v>46</v>
      </c>
      <c r="P131" s="33">
        <v>62</v>
      </c>
      <c r="Q131" s="43">
        <v>5.85</v>
      </c>
      <c r="R131" s="44">
        <f>IF($A$1="补货",IF(V131="FBA",I131,0)+K131+L131,IF(V131="FBA",I131,J131))</f>
        <v>83</v>
      </c>
      <c r="S131" s="45"/>
      <c r="T131" s="45">
        <f t="shared" si="6"/>
        <v>83</v>
      </c>
      <c r="U131" s="33">
        <f t="shared" si="7"/>
        <v>99.3162393162393</v>
      </c>
      <c r="V131" s="46" t="s">
        <v>31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9</v>
      </c>
      <c r="J132" s="32"/>
      <c r="K132" s="33">
        <v>120</v>
      </c>
      <c r="L132" s="33"/>
      <c r="M132" s="33">
        <v>1</v>
      </c>
      <c r="N132" s="33">
        <v>5</v>
      </c>
      <c r="O132" s="33">
        <v>8</v>
      </c>
      <c r="P132" s="33">
        <v>19</v>
      </c>
      <c r="Q132" s="43">
        <v>1.08</v>
      </c>
      <c r="R132" s="44">
        <f>IF($A$1="补货",IF(V132="FBA",I132,0)+K132+L132,IF(V132="FBA",I132,J132))</f>
        <v>129</v>
      </c>
      <c r="S132" s="45"/>
      <c r="T132" s="45">
        <f t="shared" si="6"/>
        <v>129</v>
      </c>
      <c r="U132" s="33">
        <f t="shared" si="7"/>
        <v>836.111111111111</v>
      </c>
      <c r="V132" s="46" t="s">
        <v>31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8</v>
      </c>
      <c r="J133" s="35"/>
      <c r="K133" s="36">
        <v>62</v>
      </c>
      <c r="L133" s="36"/>
      <c r="M133" s="36"/>
      <c r="N133" s="36">
        <v>1</v>
      </c>
      <c r="O133" s="36">
        <v>10</v>
      </c>
      <c r="P133" s="36">
        <v>14</v>
      </c>
      <c r="Q133" s="341">
        <v>0.64</v>
      </c>
      <c r="R133" s="342">
        <f>IF($A$1="补货",IF(V133="FBA",I133,0)+K133+L133,IF(V133="FBA",I133,J133))</f>
        <v>70</v>
      </c>
      <c r="S133" s="343"/>
      <c r="T133" s="343">
        <f t="shared" si="6"/>
        <v>70</v>
      </c>
      <c r="U133" s="36">
        <f t="shared" si="7"/>
        <v>765.625</v>
      </c>
      <c r="V133" s="47" t="s">
        <v>31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14</v>
      </c>
      <c r="J134" s="32"/>
      <c r="K134" s="33">
        <v>-10</v>
      </c>
      <c r="L134" s="33"/>
      <c r="M134" s="33">
        <v>2</v>
      </c>
      <c r="N134" s="33">
        <v>6</v>
      </c>
      <c r="O134" s="33">
        <v>6</v>
      </c>
      <c r="P134" s="33">
        <v>6</v>
      </c>
      <c r="Q134" s="408">
        <v>1.02</v>
      </c>
      <c r="R134" s="44">
        <f>IF($A$1="补货",IF(V134="FBA",I134,0)+K134+L134,IF(V134="FBA",I134,J134))</f>
        <v>4</v>
      </c>
      <c r="S134" s="45"/>
      <c r="T134" s="45">
        <f t="shared" si="6"/>
        <v>4</v>
      </c>
      <c r="U134" s="33">
        <f t="shared" si="7"/>
        <v>27.4509803921569</v>
      </c>
      <c r="V134" s="46" t="s">
        <v>31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3</v>
      </c>
      <c r="J135" s="35"/>
      <c r="K135" s="36">
        <v>-6</v>
      </c>
      <c r="L135" s="36"/>
      <c r="M135" s="36">
        <v>6</v>
      </c>
      <c r="N135" s="36">
        <v>10</v>
      </c>
      <c r="O135" s="36">
        <v>10</v>
      </c>
      <c r="P135" s="36">
        <v>10</v>
      </c>
      <c r="Q135" s="341">
        <v>2.11</v>
      </c>
      <c r="R135" s="342">
        <f>IF($A$1="补货",IF(V135="FBA",I135,0)+K135+L135,IF(V135="FBA",I135,J135))</f>
        <v>-3</v>
      </c>
      <c r="S135" s="343"/>
      <c r="T135" s="343">
        <f t="shared" si="6"/>
        <v>-3</v>
      </c>
      <c r="U135" s="36">
        <f t="shared" si="7"/>
        <v>-9.95260663507109</v>
      </c>
      <c r="V135" s="47" t="s">
        <v>31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31</v>
      </c>
    </row>
    <row r="137" customHeight="1" spans="2:22">
      <c r="B137" s="299"/>
      <c r="C137" s="7" t="s">
        <v>1269</v>
      </c>
      <c r="D137" s="8" t="s">
        <v>1270</v>
      </c>
      <c r="E137" s="8" t="s">
        <v>147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>
        <v>2</v>
      </c>
      <c r="N137" s="33">
        <v>2</v>
      </c>
      <c r="O137" s="33">
        <v>2</v>
      </c>
      <c r="P137" s="33">
        <v>2</v>
      </c>
      <c r="Q137" s="43">
        <v>0.54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233.333333333333</v>
      </c>
      <c r="V137" s="46" t="s">
        <v>31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31</v>
      </c>
    </row>
    <row r="139" customHeight="1" spans="2:22">
      <c r="B139" s="299"/>
      <c r="C139" s="7" t="s">
        <v>1275</v>
      </c>
      <c r="D139" s="8" t="s">
        <v>1276</v>
      </c>
      <c r="E139" s="8" t="s">
        <v>140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>
        <v>1</v>
      </c>
      <c r="N139" s="33">
        <v>2</v>
      </c>
      <c r="O139" s="33">
        <v>2</v>
      </c>
      <c r="P139" s="33">
        <v>2</v>
      </c>
      <c r="Q139" s="43">
        <v>0.74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170.27027027027</v>
      </c>
      <c r="V139" s="46" t="s">
        <v>31</v>
      </c>
    </row>
    <row r="140" customHeight="1" spans="2:22">
      <c r="B140" s="299"/>
      <c r="C140" s="7" t="s">
        <v>1278</v>
      </c>
      <c r="D140" s="8" t="s">
        <v>1279</v>
      </c>
      <c r="E140" s="8" t="s">
        <v>25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>
        <v>1</v>
      </c>
      <c r="O140" s="33">
        <v>1</v>
      </c>
      <c r="P140" s="33">
        <v>1</v>
      </c>
      <c r="Q140" s="43">
        <v>0.12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31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4</v>
      </c>
      <c r="J141" s="38"/>
      <c r="K141" s="39">
        <v>5</v>
      </c>
      <c r="L141" s="39"/>
      <c r="M141" s="39">
        <v>1</v>
      </c>
      <c r="N141" s="39">
        <v>1</v>
      </c>
      <c r="O141" s="39">
        <v>1</v>
      </c>
      <c r="P141" s="39">
        <v>1</v>
      </c>
      <c r="Q141" s="48">
        <v>0.27</v>
      </c>
      <c r="R141" s="342">
        <f>IF($A$1="补货",IF(V141="FBA",I141,0)+K141+L141,IF(V141="FBA",I141,J141))</f>
        <v>9</v>
      </c>
      <c r="S141" s="50"/>
      <c r="T141" s="50">
        <f t="shared" si="6"/>
        <v>9</v>
      </c>
      <c r="U141" s="39">
        <f t="shared" si="7"/>
        <v>233.333333333333</v>
      </c>
      <c r="V141" s="51" t="s">
        <v>31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147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147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147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147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33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>
        <v>1</v>
      </c>
      <c r="O163" s="407">
        <v>2</v>
      </c>
      <c r="P163" s="407">
        <v>2</v>
      </c>
      <c r="Q163" s="409">
        <v>0.17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>
        <v>1</v>
      </c>
      <c r="O164" s="36">
        <v>2</v>
      </c>
      <c r="P164" s="36">
        <v>2</v>
      </c>
      <c r="Q164" s="341">
        <v>0.17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617.647058823529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>
        <v>1</v>
      </c>
      <c r="O167" s="36">
        <v>1</v>
      </c>
      <c r="P167" s="36">
        <v>1</v>
      </c>
      <c r="Q167" s="341">
        <v>0.12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1166.66666666667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2</v>
      </c>
      <c r="P175" s="36">
        <v>2</v>
      </c>
      <c r="Q175" s="341">
        <v>0.1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30</v>
      </c>
      <c r="K177" s="36"/>
      <c r="L177" s="36"/>
      <c r="M177" s="36"/>
      <c r="N177" s="36"/>
      <c r="O177" s="36"/>
      <c r="P177" s="36"/>
      <c r="Q177" s="341"/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 t="str">
        <f t="shared" si="11"/>
        <v>-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>
        <v>3</v>
      </c>
      <c r="N183" s="338">
        <v>6</v>
      </c>
      <c r="O183" s="338">
        <v>9</v>
      </c>
      <c r="P183" s="338">
        <v>11</v>
      </c>
      <c r="Q183" s="357">
        <v>1.36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23</v>
      </c>
      <c r="K184" s="36"/>
      <c r="L184" s="36"/>
      <c r="M184" s="36"/>
      <c r="N184" s="36">
        <v>2</v>
      </c>
      <c r="O184" s="36">
        <v>2</v>
      </c>
      <c r="P184" s="36">
        <v>4</v>
      </c>
      <c r="Q184" s="341">
        <v>0.27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4</v>
      </c>
      <c r="K193" s="39">
        <v>10</v>
      </c>
      <c r="L193" s="39"/>
      <c r="M193" s="39">
        <v>1</v>
      </c>
      <c r="N193" s="39">
        <v>3</v>
      </c>
      <c r="O193" s="39">
        <v>5</v>
      </c>
      <c r="P193" s="39">
        <v>5</v>
      </c>
      <c r="Q193" s="48">
        <v>0.61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114.754098360656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>
        <v>1</v>
      </c>
      <c r="N195" s="39">
        <v>1</v>
      </c>
      <c r="O195" s="39">
        <v>1</v>
      </c>
      <c r="P195" s="39">
        <v>1</v>
      </c>
      <c r="Q195" s="48">
        <v>0.27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4</v>
      </c>
      <c r="O198" s="407">
        <v>7</v>
      </c>
      <c r="P198" s="407">
        <v>9</v>
      </c>
      <c r="Q198" s="409">
        <v>0.67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156.716417910448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147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2022-06-21T09:51:42Z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2052-11.1.0.11805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